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__000\Documents\"/>
    </mc:Choice>
  </mc:AlternateContent>
  <bookViews>
    <workbookView xWindow="390" yWindow="120" windowWidth="11130" windowHeight="6135"/>
  </bookViews>
  <sheets>
    <sheet name="PRESENTACIÓN" sheetId="4" r:id="rId1"/>
    <sheet name="PROBLEMA" sheetId="1" r:id="rId2"/>
    <sheet name="LIBRO RAYADO" sheetId="2" r:id="rId3"/>
    <sheet name="ESQUEMA DE MAYOR" sheetId="5" r:id="rId4"/>
    <sheet name="TARJETA DE ALMACEN" sheetId="3" r:id="rId5"/>
    <sheet name="ESTADO DE RESULTADO" sheetId="6" r:id="rId6"/>
    <sheet name="BALANZA DE COMPROBACIÓN" sheetId="8" r:id="rId7"/>
    <sheet name="BALANCE GENERAL" sheetId="7" r:id="rId8"/>
    <sheet name="HOJA DE TRABAJO" sheetId="12" r:id="rId9"/>
    <sheet name="PÓLIZA DE INGRESO" sheetId="9" r:id="rId10"/>
    <sheet name="PÓLIZA DE EGRESO" sheetId="15" r:id="rId11"/>
    <sheet name="GRAFICA" sheetId="11" r:id="rId12"/>
    <sheet name="Hoja1" sheetId="16" r:id="rId13"/>
  </sheets>
  <calcPr calcId="152511"/>
</workbook>
</file>

<file path=xl/calcChain.xml><?xml version="1.0" encoding="utf-8"?>
<calcChain xmlns="http://schemas.openxmlformats.org/spreadsheetml/2006/main">
  <c r="P31" i="11" l="1"/>
  <c r="P33" i="11"/>
  <c r="P32" i="11"/>
  <c r="P37" i="11" l="1"/>
  <c r="P35" i="11"/>
  <c r="O37" i="11" l="1"/>
  <c r="F61" i="2" l="1"/>
  <c r="B45" i="5" s="1"/>
  <c r="E60" i="2"/>
  <c r="I45" i="5" s="1"/>
  <c r="V17" i="12" s="1"/>
  <c r="F58" i="2"/>
  <c r="F45" i="5" s="1"/>
  <c r="W29" i="12" s="1"/>
  <c r="E57" i="2"/>
  <c r="A45" i="5" s="1"/>
  <c r="O18" i="12"/>
  <c r="AC18" i="12" s="1"/>
  <c r="AQ18" i="12" s="1"/>
  <c r="L16" i="12"/>
  <c r="Y16" i="12" s="1"/>
  <c r="AM16" i="12" s="1"/>
  <c r="E68" i="2" l="1"/>
  <c r="F68" i="2"/>
  <c r="A46" i="5"/>
  <c r="V11" i="12" s="1"/>
  <c r="Y27" i="12"/>
  <c r="AF27" i="12" s="1"/>
  <c r="Y26" i="12"/>
  <c r="AC29" i="12"/>
  <c r="AM29" i="12" s="1"/>
  <c r="W35" i="12"/>
  <c r="P30" i="11" s="1"/>
  <c r="AC28" i="12"/>
  <c r="G24" i="8"/>
  <c r="K23" i="8"/>
  <c r="K22" i="8"/>
  <c r="K21" i="8"/>
  <c r="G20" i="8"/>
  <c r="G19" i="8"/>
  <c r="G18" i="8"/>
  <c r="R17" i="8"/>
  <c r="N16" i="8"/>
  <c r="G16" i="8"/>
  <c r="N15" i="8"/>
  <c r="K14" i="8"/>
  <c r="K12" i="8"/>
  <c r="K13" i="8"/>
  <c r="V35" i="12" l="1"/>
  <c r="P29" i="11" s="1"/>
  <c r="F52" i="2" l="1"/>
  <c r="E50" i="2"/>
  <c r="N21" i="5" s="1"/>
  <c r="E49" i="2"/>
  <c r="L30" i="5" s="1"/>
  <c r="E41" i="2"/>
  <c r="L21" i="5" s="1"/>
  <c r="H18" i="12" s="1"/>
  <c r="F43" i="2"/>
  <c r="C13" i="5" s="1"/>
  <c r="F39" i="2"/>
  <c r="K21" i="5" s="1"/>
  <c r="E38" i="2"/>
  <c r="B4" i="5" s="1"/>
  <c r="F35" i="2"/>
  <c r="I21" i="5" s="1"/>
  <c r="K15" i="8" s="1"/>
  <c r="E32" i="2"/>
  <c r="E33" i="2" s="1"/>
  <c r="I3" i="5" s="1"/>
  <c r="E28" i="2"/>
  <c r="H21" i="5" s="1"/>
  <c r="E11" i="3"/>
  <c r="G10" i="3"/>
  <c r="D10" i="3"/>
  <c r="E9" i="3"/>
  <c r="G8" i="3"/>
  <c r="D8" i="3"/>
  <c r="G7" i="3"/>
  <c r="D7" i="3"/>
  <c r="F21" i="2"/>
  <c r="C12" i="5" s="1"/>
  <c r="E15" i="2"/>
  <c r="F13" i="5" s="1"/>
  <c r="E11" i="2"/>
  <c r="F12" i="5" s="1"/>
  <c r="E9" i="2"/>
  <c r="F2" i="5" s="1"/>
  <c r="L15" i="12" s="1"/>
  <c r="Y15" i="12" s="1"/>
  <c r="AM15" i="12" s="1"/>
  <c r="E8" i="2"/>
  <c r="B2" i="5" s="1"/>
  <c r="C14" i="5" l="1"/>
  <c r="L8" i="6" s="1"/>
  <c r="I8" i="3"/>
  <c r="K8" i="3" s="1"/>
  <c r="G17" i="8"/>
  <c r="L7" i="9"/>
  <c r="F22" i="2"/>
  <c r="M12" i="5" s="1"/>
  <c r="J11" i="3"/>
  <c r="E46" i="2" s="1"/>
  <c r="E22" i="5" s="1"/>
  <c r="F25" i="12"/>
  <c r="K11" i="15"/>
  <c r="F14" i="5"/>
  <c r="K5" i="15"/>
  <c r="F24" i="12"/>
  <c r="K10" i="15"/>
  <c r="J9" i="3"/>
  <c r="E25" i="2" s="1"/>
  <c r="F26" i="2" s="1"/>
  <c r="G12" i="5" s="1"/>
  <c r="G15" i="8"/>
  <c r="L6" i="15"/>
  <c r="F44" i="2"/>
  <c r="M13" i="5" s="1"/>
  <c r="B30" i="5"/>
  <c r="K19" i="8" s="1"/>
  <c r="L13" i="15"/>
  <c r="I10" i="3"/>
  <c r="F29" i="2"/>
  <c r="C2" i="5" s="1"/>
  <c r="F15" i="5"/>
  <c r="F12" i="12" s="1"/>
  <c r="E21" i="5"/>
  <c r="E10" i="2"/>
  <c r="I2" i="5" s="1"/>
  <c r="I4" i="5" s="1"/>
  <c r="F13" i="12" s="1"/>
  <c r="E16" i="2"/>
  <c r="B21" i="5" s="1"/>
  <c r="E20" i="2"/>
  <c r="B3" i="5" s="1"/>
  <c r="I7" i="3"/>
  <c r="K7" i="3" s="1"/>
  <c r="K17" i="8"/>
  <c r="H20" i="12"/>
  <c r="G14" i="8"/>
  <c r="F15" i="12"/>
  <c r="L13" i="6"/>
  <c r="G23" i="8"/>
  <c r="L25" i="12"/>
  <c r="Y25" i="12" s="1"/>
  <c r="AF25" i="12" s="1"/>
  <c r="F18" i="12"/>
  <c r="L12" i="6"/>
  <c r="N22" i="8"/>
  <c r="L24" i="12"/>
  <c r="Y24" i="12" s="1"/>
  <c r="AF24" i="12" s="1"/>
  <c r="H16" i="12"/>
  <c r="F16" i="12"/>
  <c r="F7" i="3"/>
  <c r="F8" i="3" s="1"/>
  <c r="F9" i="3" s="1"/>
  <c r="F10" i="3" s="1"/>
  <c r="F11" i="3" s="1"/>
  <c r="F34" i="2"/>
  <c r="C3" i="5" s="1"/>
  <c r="E42" i="2"/>
  <c r="B5" i="5" s="1"/>
  <c r="F51" i="2"/>
  <c r="G11" i="7"/>
  <c r="N14" i="8"/>
  <c r="N23" i="8"/>
  <c r="G22" i="8"/>
  <c r="K24" i="8"/>
  <c r="O10" i="7" l="1"/>
  <c r="H22" i="12"/>
  <c r="R24" i="8"/>
  <c r="O22" i="12"/>
  <c r="AC22" i="12" s="1"/>
  <c r="AJ22" i="12" s="1"/>
  <c r="AJ35" i="12" s="1"/>
  <c r="P34" i="11" s="1"/>
  <c r="K9" i="3"/>
  <c r="K10" i="3" s="1"/>
  <c r="K11" i="3" s="1"/>
  <c r="F47" i="2"/>
  <c r="G13" i="5" s="1"/>
  <c r="G15" i="5" s="1"/>
  <c r="O20" i="12"/>
  <c r="AC20" i="12" s="1"/>
  <c r="AQ21" i="12" s="1"/>
  <c r="R19" i="8"/>
  <c r="M14" i="5"/>
  <c r="B6" i="5"/>
  <c r="F11" i="12" s="1"/>
  <c r="C4" i="5"/>
  <c r="L12" i="15"/>
  <c r="F17" i="2"/>
  <c r="M2" i="5" s="1"/>
  <c r="K8" i="15" s="1"/>
  <c r="K32" i="15" s="1"/>
  <c r="G11" i="8"/>
  <c r="L32" i="9"/>
  <c r="K5" i="9"/>
  <c r="K32" i="9" s="1"/>
  <c r="L32" i="15"/>
  <c r="E23" i="5"/>
  <c r="L23" i="12" s="1"/>
  <c r="Y23" i="12" s="1"/>
  <c r="AF23" i="12" s="1"/>
  <c r="G12" i="8"/>
  <c r="G10" i="7"/>
  <c r="F12" i="2"/>
  <c r="C6" i="5"/>
  <c r="E53" i="2"/>
  <c r="L14" i="12"/>
  <c r="Y14" i="12" s="1"/>
  <c r="AM14" i="12" s="1"/>
  <c r="G13" i="8"/>
  <c r="F14" i="12"/>
  <c r="N13" i="8"/>
  <c r="G12" i="7"/>
  <c r="L13" i="12"/>
  <c r="Y13" i="12" s="1"/>
  <c r="AM13" i="12" s="1"/>
  <c r="N12" i="8"/>
  <c r="J12" i="5"/>
  <c r="O17" i="12" l="1"/>
  <c r="AC17" i="12" s="1"/>
  <c r="F53" i="2"/>
  <c r="L9" i="6"/>
  <c r="L10" i="6" s="1"/>
  <c r="L15" i="6" s="1"/>
  <c r="O15" i="7" s="1"/>
  <c r="H17" i="12"/>
  <c r="K16" i="8"/>
  <c r="R16" i="8"/>
  <c r="O8" i="7"/>
  <c r="K18" i="8"/>
  <c r="O19" i="12"/>
  <c r="AC19" i="12" s="1"/>
  <c r="AQ19" i="12" s="1"/>
  <c r="R18" i="8"/>
  <c r="O9" i="7"/>
  <c r="P10" i="7" s="1"/>
  <c r="H19" i="12"/>
  <c r="G10" i="8"/>
  <c r="G21" i="8"/>
  <c r="F23" i="12"/>
  <c r="N21" i="8"/>
  <c r="H21" i="12"/>
  <c r="K20" i="8"/>
  <c r="O14" i="7"/>
  <c r="O21" i="12"/>
  <c r="AC21" i="12" s="1"/>
  <c r="AQ22" i="12" s="1"/>
  <c r="R20" i="8"/>
  <c r="K11" i="8"/>
  <c r="H12" i="12"/>
  <c r="F16" i="5"/>
  <c r="H11" i="12"/>
  <c r="K10" i="8"/>
  <c r="B7" i="5"/>
  <c r="G28" i="8" l="1"/>
  <c r="F35" i="12"/>
  <c r="P25" i="11" s="1"/>
  <c r="O35" i="12"/>
  <c r="P28" i="11" s="1"/>
  <c r="AF30" i="12"/>
  <c r="AQ30" i="12" s="1"/>
  <c r="R28" i="8"/>
  <c r="K28" i="8"/>
  <c r="H35" i="12"/>
  <c r="P26" i="11" s="1"/>
  <c r="P15" i="7"/>
  <c r="P19" i="7" s="1"/>
  <c r="N10" i="8"/>
  <c r="L11" i="12"/>
  <c r="G8" i="7"/>
  <c r="AQ17" i="12"/>
  <c r="AC35" i="12"/>
  <c r="L12" i="12"/>
  <c r="Y12" i="12" s="1"/>
  <c r="AM12" i="12" s="1"/>
  <c r="G9" i="7"/>
  <c r="N11" i="8"/>
  <c r="AQ35" i="12" l="1"/>
  <c r="P36" i="11" s="1"/>
  <c r="AF35" i="12"/>
  <c r="H19" i="7"/>
  <c r="N28" i="8"/>
  <c r="L35" i="12"/>
  <c r="P27" i="11" s="1"/>
  <c r="Y11" i="12"/>
  <c r="AM11" i="12" l="1"/>
  <c r="AM35" i="12" s="1"/>
  <c r="Y35" i="12"/>
</calcChain>
</file>

<file path=xl/sharedStrings.xml><?xml version="1.0" encoding="utf-8"?>
<sst xmlns="http://schemas.openxmlformats.org/spreadsheetml/2006/main" count="372" uniqueCount="237">
  <si>
    <t>FECHA</t>
  </si>
  <si>
    <t>CONCEPTO</t>
  </si>
  <si>
    <t>PARCIAL</t>
  </si>
  <si>
    <t>DEBE</t>
  </si>
  <si>
    <t>HABER</t>
  </si>
  <si>
    <t xml:space="preserve">                     A1</t>
  </si>
  <si>
    <t xml:space="preserve">BANCOS </t>
  </si>
  <si>
    <t>MOBILIARIO Y EQUIPO</t>
  </si>
  <si>
    <t>IVA ACREDITABLE</t>
  </si>
  <si>
    <t>ALMACÉN</t>
  </si>
  <si>
    <t xml:space="preserve">                   CAPITAL SOCIAL</t>
  </si>
  <si>
    <t>APERTURA DELA EMPRESA</t>
  </si>
  <si>
    <t xml:space="preserve">                      A2</t>
  </si>
  <si>
    <t>IVA POR ACREDITAR</t>
  </si>
  <si>
    <t xml:space="preserve">             PROVEEDORES</t>
  </si>
  <si>
    <t>SECOMPRA A CRÉDITO</t>
  </si>
  <si>
    <t xml:space="preserve">                     A3</t>
  </si>
  <si>
    <t xml:space="preserve">                VENTAS</t>
  </si>
  <si>
    <t xml:space="preserve">                IVA TRASLADADO</t>
  </si>
  <si>
    <t>SE VENDE EN EFECTIVO</t>
  </si>
  <si>
    <t>A4</t>
  </si>
  <si>
    <t>A3a</t>
  </si>
  <si>
    <t>COSTO DE VENTA</t>
  </si>
  <si>
    <t xml:space="preserve">                ALMACÉN</t>
  </si>
  <si>
    <t xml:space="preserve">ANTICIPO A PROVEEDORES </t>
  </si>
  <si>
    <t xml:space="preserve">SE PAGÓ UN ANTICIPO </t>
  </si>
  <si>
    <t>A5</t>
  </si>
  <si>
    <t>SE COMPRA CON NUESTRO P.</t>
  </si>
  <si>
    <t>A6</t>
  </si>
  <si>
    <t>ANTICIPO A CLIENTES</t>
  </si>
  <si>
    <t>A7</t>
  </si>
  <si>
    <t>VENTAS</t>
  </si>
  <si>
    <t>IVA TRASLADADO</t>
  </si>
  <si>
    <t>A7a</t>
  </si>
  <si>
    <t>A8</t>
  </si>
  <si>
    <t>GASTOS DE ADMINISTRACIÓN</t>
  </si>
  <si>
    <t>GASTOS DE VENTAS</t>
  </si>
  <si>
    <t>ISR</t>
  </si>
  <si>
    <t>RAYADO LIBRO</t>
  </si>
  <si>
    <t>2.- El 8 de julio se compra a crédito a Plástico, S.A., como sigue:</t>
  </si>
  <si>
    <t>articulo 1</t>
  </si>
  <si>
    <t>3.- El 10  de julio se vende en efectivo mercancías a Papelera, S.A., como sigue:</t>
  </si>
  <si>
    <t>5.- El 15 de julio se compra mercancías a nuestro proveedor Vinipiel, S.A.,  de acuerdo con lo siguiente:</t>
  </si>
  <si>
    <t>7.- Se vende mercancía a nuestro cliente Lumen, S.A., el 24 de julio.</t>
  </si>
  <si>
    <t>La diferencia, tomando en cuenta el anticipo, se cobra en efectivo.</t>
  </si>
  <si>
    <t>TARJETA DE ALMACEN</t>
  </si>
  <si>
    <t>Nº</t>
  </si>
  <si>
    <t>CLAVE DEL ARTICULO</t>
  </si>
  <si>
    <t>PROVEEDOR</t>
  </si>
  <si>
    <t>ALMACEN</t>
  </si>
  <si>
    <t>CASILLERO Nº   METODO: PRIMERAS ENTRADAS PRIMERAS SALIDAS</t>
  </si>
  <si>
    <t>UNIDAD</t>
  </si>
  <si>
    <t>LIMITES REVISADOS EN:</t>
  </si>
  <si>
    <t xml:space="preserve">              /                /</t>
  </si>
  <si>
    <t>FACTURA</t>
  </si>
  <si>
    <t>UNIDADES</t>
  </si>
  <si>
    <t>COSTOS</t>
  </si>
  <si>
    <t>VALORES</t>
  </si>
  <si>
    <t>ENTRADA</t>
  </si>
  <si>
    <t>SALIDA</t>
  </si>
  <si>
    <t>EXISTENCIA</t>
  </si>
  <si>
    <t>UNITARIO</t>
  </si>
  <si>
    <t>MEDIO</t>
  </si>
  <si>
    <t>SALDO</t>
  </si>
  <si>
    <t>Se costituye la empresa costos y Gastos S.A de C.V., el 1 de julio de 2008; su giro será la compre y venta de artículos de pastipel.</t>
  </si>
  <si>
    <t>El primer socio aporta:</t>
  </si>
  <si>
    <t>en efectivo, que son depositados en el banco Banamex,</t>
  </si>
  <si>
    <t>El segundo aporta:</t>
  </si>
  <si>
    <t xml:space="preserve">en efectivo, que son  utilizados para comprar mobiliario y equipo de oficina, </t>
  </si>
  <si>
    <t>y el tercero socio aporta la siguiente menrcancía:</t>
  </si>
  <si>
    <t xml:space="preserve">Articulo1 </t>
  </si>
  <si>
    <t xml:space="preserve">4.- El 12 de julio se entrega a Vinipiel, S.A., un cheque por:  </t>
  </si>
  <si>
    <t>como anticipo para la próxima compra de mercancía.</t>
  </si>
  <si>
    <t>La diferencia, tomando en cuenta el anticipo de:</t>
  </si>
  <si>
    <t>se paga en efectivo.</t>
  </si>
  <si>
    <t>6.- Nuestro cliente Lumen, S.A., entrega un anticipo de:</t>
  </si>
  <si>
    <t>mas iva para su proxima compra el día 22 de julio.</t>
  </si>
  <si>
    <t>8.- El 30 de julio se paga la nomina del mes, que asciende a:</t>
  </si>
  <si>
    <t>el 50%</t>
  </si>
  <si>
    <t>se destina al área de ventas</t>
  </si>
  <si>
    <t>y el 50%</t>
  </si>
  <si>
    <t>de administración, se retiene el impuesto sobre la renta por:</t>
  </si>
  <si>
    <t xml:space="preserve">de estos a cada departamento corresponde al </t>
  </si>
  <si>
    <t>ARTICULO:                   1</t>
  </si>
  <si>
    <t>(20*10)+(20*11)</t>
  </si>
  <si>
    <t>(10*11)+(25*15)</t>
  </si>
  <si>
    <t>SUMAS IGUALES</t>
  </si>
  <si>
    <t>LIBRO RAYADO</t>
  </si>
  <si>
    <t xml:space="preserve">                    BANCOS</t>
  </si>
  <si>
    <t xml:space="preserve">                 1)        </t>
  </si>
  <si>
    <t xml:space="preserve">                 3)</t>
  </si>
  <si>
    <t>(4</t>
  </si>
  <si>
    <t>(5</t>
  </si>
  <si>
    <t xml:space="preserve">                 6)</t>
  </si>
  <si>
    <t xml:space="preserve">                 7)</t>
  </si>
  <si>
    <t>(8</t>
  </si>
  <si>
    <t xml:space="preserve">             MOB. Y EQUIPO</t>
  </si>
  <si>
    <t xml:space="preserve">                  1)</t>
  </si>
  <si>
    <t xml:space="preserve">            IVA ACREDITABLE</t>
  </si>
  <si>
    <t xml:space="preserve">            PROVEEDORES</t>
  </si>
  <si>
    <t xml:space="preserve">                  VENTAS</t>
  </si>
  <si>
    <t>(1</t>
  </si>
  <si>
    <t>(7</t>
  </si>
  <si>
    <t>(3</t>
  </si>
  <si>
    <t>1)</t>
  </si>
  <si>
    <t>2)</t>
  </si>
  <si>
    <t>(3a</t>
  </si>
  <si>
    <t>5)</t>
  </si>
  <si>
    <t>(7a</t>
  </si>
  <si>
    <t xml:space="preserve">                  CAPITAL</t>
  </si>
  <si>
    <t xml:space="preserve">           IVA TRASLADADO</t>
  </si>
  <si>
    <t xml:space="preserve">    IVA POR ACREDITAR</t>
  </si>
  <si>
    <t xml:space="preserve">            COSTO DE VENTA</t>
  </si>
  <si>
    <t>3a)</t>
  </si>
  <si>
    <t>7a)</t>
  </si>
  <si>
    <t>ANTICIPO A PROVEEDORES</t>
  </si>
  <si>
    <t>4)</t>
  </si>
  <si>
    <t>(5                 6)</t>
  </si>
  <si>
    <t>GASTOS DE VENTA</t>
  </si>
  <si>
    <t>(7                 8)</t>
  </si>
  <si>
    <t>8)</t>
  </si>
  <si>
    <t xml:space="preserve">                       ISR</t>
  </si>
  <si>
    <t>INICIALES</t>
  </si>
  <si>
    <t>HOJA No.</t>
  </si>
  <si>
    <t>PREPARO</t>
  </si>
  <si>
    <t>APROBO</t>
  </si>
  <si>
    <t xml:space="preserve">VENTAS </t>
  </si>
  <si>
    <t>UTILIDAD BRUTA</t>
  </si>
  <si>
    <t xml:space="preserve">GASTOS DE ADMINISTRACIÓN </t>
  </si>
  <si>
    <t>UTILIDAD NETA DEL EJERCICIO</t>
  </si>
  <si>
    <t>COSTOS Y GASTOS S.A. DE C.V.</t>
  </si>
  <si>
    <t>ESTADO DE RESULTADO DEL  01 DE JULIO DEL 2008</t>
  </si>
  <si>
    <t xml:space="preserve">AUTORIZADO POR </t>
  </si>
  <si>
    <t>EL PROPIETARIO</t>
  </si>
  <si>
    <t>ELABORADO POR</t>
  </si>
  <si>
    <t>CONTADOR GENERAL</t>
  </si>
  <si>
    <t>NOMBRE DEL ALUMNO</t>
  </si>
  <si>
    <t>TEMA</t>
  </si>
  <si>
    <t>NOMBRE DEL MAESTRO</t>
  </si>
  <si>
    <t>Hoja de Balance</t>
  </si>
  <si>
    <t>ACTIVO CIRCULANTE</t>
  </si>
  <si>
    <t>BANCOS</t>
  </si>
  <si>
    <t xml:space="preserve">ALMACÉN </t>
  </si>
  <si>
    <t>MOB. Y EQUIPO</t>
  </si>
  <si>
    <t>PASIVO A CORTO PLAZO</t>
  </si>
  <si>
    <t xml:space="preserve">PROVEEDORES </t>
  </si>
  <si>
    <t>IMPUESTO SOBRE LA RENTA</t>
  </si>
  <si>
    <t>CAPITAL</t>
  </si>
  <si>
    <t>TOTAL ACTIVO</t>
  </si>
  <si>
    <t>TOTAL PASIVO</t>
  </si>
  <si>
    <t>BALANCE GENERAL "COSTOS Y GASTOS S.A. DE C.V.</t>
  </si>
  <si>
    <t>DEL 31 DE JULIO DEL 2008</t>
  </si>
  <si>
    <t>POLIZA No.</t>
  </si>
  <si>
    <t>CUENTA</t>
  </si>
  <si>
    <t>SUB-CTA</t>
  </si>
  <si>
    <t>NOMBRE</t>
  </si>
  <si>
    <t>CONTROL</t>
  </si>
  <si>
    <t>HECHO POR</t>
  </si>
  <si>
    <t>REVISADO</t>
  </si>
  <si>
    <t>AUTORIZADO</t>
  </si>
  <si>
    <t>AUXILIARES</t>
  </si>
  <si>
    <t>DIARIO</t>
  </si>
  <si>
    <t>CONCEPTOS</t>
  </si>
  <si>
    <t>CARGOS</t>
  </si>
  <si>
    <t>ABONO</t>
  </si>
  <si>
    <t>SALDOS</t>
  </si>
  <si>
    <t>DEUDOR</t>
  </si>
  <si>
    <t>ACREEDOR</t>
  </si>
  <si>
    <t>PROVEEDORES</t>
  </si>
  <si>
    <t xml:space="preserve">GASTOS ADMINISTRATIVOS </t>
  </si>
  <si>
    <t>SALDOS IGUALES</t>
  </si>
  <si>
    <t>BALANZA DE COMPROBACIÓN</t>
  </si>
  <si>
    <t>MOVIMIENTOS</t>
  </si>
  <si>
    <t>COSTO DE VENTAS</t>
  </si>
  <si>
    <t>AJUSTES</t>
  </si>
  <si>
    <t>ABONOS</t>
  </si>
  <si>
    <t>DEUDORES DIVERSOS</t>
  </si>
  <si>
    <t>ESQUEMAS DE MAYOR DE AJUSTES</t>
  </si>
  <si>
    <t>A1</t>
  </si>
  <si>
    <t>A2</t>
  </si>
  <si>
    <t>en trancito el cual aparece en el estado de cuentas pero no se registrado en libro,</t>
  </si>
  <si>
    <t>se detecto que es el pago de un deudor que nos debe.</t>
  </si>
  <si>
    <t>a caja.</t>
  </si>
  <si>
    <t xml:space="preserve">PARCIAL </t>
  </si>
  <si>
    <t>(A1</t>
  </si>
  <si>
    <t>A2)</t>
  </si>
  <si>
    <t>(A2</t>
  </si>
  <si>
    <t>SALDOS AJUSTADOS</t>
  </si>
  <si>
    <t>PÉRDIDAS Y GANANCIAS</t>
  </si>
  <si>
    <t xml:space="preserve"> UTILIDAD NETA DEL EJERCICIO</t>
  </si>
  <si>
    <t>BALANCE GENERAL</t>
  </si>
  <si>
    <t>COSTOS YGASTOS S.A. DE C.V.</t>
  </si>
  <si>
    <t>FOLIO</t>
  </si>
  <si>
    <t>DEL MAYOR</t>
  </si>
  <si>
    <t>CLAVE</t>
  </si>
  <si>
    <t>PASIVO</t>
  </si>
  <si>
    <t>ACTIVO</t>
  </si>
  <si>
    <t>1.-se registraron en nuestra concilación bancaria un deposito de</t>
  </si>
  <si>
    <t xml:space="preserve">2.-por error del contador en el abono que se realizo a uno de nuestros proveedores mando </t>
  </si>
  <si>
    <t>(2</t>
  </si>
  <si>
    <t>PROBLEMA!A1</t>
  </si>
  <si>
    <t>ESQUEMA DE MAYOR'!A1</t>
  </si>
  <si>
    <t>TARJETA DE ALMACEN'!A1</t>
  </si>
  <si>
    <t>ESTADO DE RESULTADO'!A1</t>
  </si>
  <si>
    <t>BALANZA DE COMPROBACIÓN'!A1</t>
  </si>
  <si>
    <t>BALANCE GENERAL'!A1</t>
  </si>
  <si>
    <t>HOJA DE TRABAJO'!A1</t>
  </si>
  <si>
    <t>PÓLIZA DE INGRESO'!A1</t>
  </si>
  <si>
    <t>PÓLIZA DE EGRESO'!A1</t>
  </si>
  <si>
    <t>GRAFICA!A1</t>
  </si>
  <si>
    <t>POLIZA DE INGRESO</t>
  </si>
  <si>
    <t>POLIZA DE EGRESOS</t>
  </si>
  <si>
    <t>ANTICIPO PROVEEDORES</t>
  </si>
  <si>
    <t>ACREEDORES DIVERSOS</t>
  </si>
  <si>
    <t xml:space="preserve">GASTOS  DE ADMINISTRACIÓN </t>
  </si>
  <si>
    <t>ISR RET (IMPUESTO RET.)</t>
  </si>
  <si>
    <t>*Nota: en las sumas iguales utilice la formula si,y,o.</t>
  </si>
  <si>
    <t>Sus datos vienen desde el libro rayado.</t>
  </si>
  <si>
    <t>Movimientos</t>
  </si>
  <si>
    <t>Saldos</t>
  </si>
  <si>
    <t>Ajustes</t>
  </si>
  <si>
    <t>Saldos ajustados</t>
  </si>
  <si>
    <t>Perdidas y ganancias</t>
  </si>
  <si>
    <t>Balance general</t>
  </si>
  <si>
    <t>Debe</t>
  </si>
  <si>
    <t>Haber</t>
  </si>
  <si>
    <t>Deudor</t>
  </si>
  <si>
    <t>Acreedor</t>
  </si>
  <si>
    <t>Cargos</t>
  </si>
  <si>
    <t>Abonos</t>
  </si>
  <si>
    <t xml:space="preserve">Duedor </t>
  </si>
  <si>
    <t>Activo</t>
  </si>
  <si>
    <t>Pasivo</t>
  </si>
  <si>
    <t>*NOTA:  en esta tabla esta la formula</t>
  </si>
  <si>
    <t>del si,y,o.</t>
  </si>
  <si>
    <t>SALDOS INICIALES</t>
  </si>
  <si>
    <t xml:space="preserve">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</si>
</sst>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 tint="0.39997558519241921"/>
      <name val="Arial"/>
      <family val="2"/>
    </font>
    <font>
      <b/>
      <sz val="10"/>
      <color theme="3" tint="0.39997558519241921"/>
      <name val="Calibri"/>
      <family val="2"/>
      <scheme val="minor"/>
    </font>
    <font>
      <b/>
      <sz val="10"/>
      <color theme="3" tint="0.39997558519241921"/>
      <name val="Arial"/>
      <family val="2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99FF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indexed="64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indexed="64"/>
      </right>
      <top/>
      <bottom style="thin">
        <color rgb="FF00B050"/>
      </bottom>
      <diagonal/>
    </border>
    <border>
      <left style="thin">
        <color indexed="64"/>
      </left>
      <right style="thin">
        <color indexed="64"/>
      </right>
      <top/>
      <bottom style="thin">
        <color rgb="FF00B050"/>
      </bottom>
      <diagonal/>
    </border>
    <border>
      <left style="thin">
        <color indexed="64"/>
      </left>
      <right style="thin">
        <color rgb="FF00B050"/>
      </right>
      <top/>
      <bottom style="thin">
        <color rgb="FF00B050"/>
      </bottom>
      <diagonal/>
    </border>
    <border>
      <left/>
      <right/>
      <top style="thin">
        <color rgb="FF00B050"/>
      </top>
      <bottom/>
      <diagonal/>
    </border>
    <border>
      <left style="thin">
        <color rgb="FFC00000"/>
      </left>
      <right/>
      <top style="thin">
        <color rgb="FFC00000"/>
      </top>
      <bottom style="double">
        <color rgb="FFC00000"/>
      </bottom>
      <diagonal/>
    </border>
    <border>
      <left/>
      <right style="thin">
        <color rgb="FFC00000"/>
      </right>
      <top style="thin">
        <color rgb="FFC00000"/>
      </top>
      <bottom style="double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/>
      <right/>
      <top style="double">
        <color rgb="FFC00000"/>
      </top>
      <bottom/>
      <diagonal/>
    </border>
    <border>
      <left/>
      <right style="thin">
        <color rgb="FFC00000"/>
      </right>
      <top style="double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/>
      <right style="double">
        <color rgb="FFC00000"/>
      </right>
      <top/>
      <bottom/>
      <diagonal/>
    </border>
    <border>
      <left style="double">
        <color rgb="FFC00000"/>
      </left>
      <right style="double">
        <color rgb="FFC00000"/>
      </right>
      <top/>
      <bottom/>
      <diagonal/>
    </border>
    <border>
      <left style="double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  <border>
      <left style="thin">
        <color rgb="FFC00000"/>
      </left>
      <right/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 style="double">
        <color rgb="FFC00000"/>
      </left>
      <right style="double">
        <color rgb="FFC00000"/>
      </right>
      <top/>
      <bottom style="double">
        <color rgb="FFC00000"/>
      </bottom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 style="thin">
        <color rgb="FFC00000"/>
      </right>
      <top/>
      <bottom style="double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double">
        <color rgb="FFC00000"/>
      </left>
      <right style="double">
        <color rgb="FFC00000"/>
      </right>
      <top/>
      <bottom style="thin">
        <color rgb="FFC00000"/>
      </bottom>
      <diagonal/>
    </border>
    <border>
      <left style="double">
        <color rgb="FFC00000"/>
      </left>
      <right/>
      <top/>
      <bottom style="thin">
        <color rgb="FFC00000"/>
      </bottom>
      <diagonal/>
    </border>
    <border>
      <left/>
      <right style="double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thin">
        <color rgb="FFC00000"/>
      </right>
      <top style="medium">
        <color rgb="FFC00000"/>
      </top>
      <bottom/>
      <diagonal/>
    </border>
    <border>
      <left style="thin">
        <color rgb="FFC00000"/>
      </left>
      <right style="thin">
        <color rgb="FFC00000"/>
      </right>
      <top style="medium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medium">
        <color rgb="FFC00000"/>
      </left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 style="medium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/>
      <bottom style="medium">
        <color rgb="FFC0000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/>
      <diagonal/>
    </border>
    <border>
      <left style="thin">
        <color indexed="64"/>
      </left>
      <right style="thick">
        <color rgb="FF002060"/>
      </right>
      <top style="thick">
        <color rgb="FF002060"/>
      </top>
      <bottom/>
      <diagonal/>
    </border>
    <border>
      <left style="thin">
        <color indexed="64"/>
      </left>
      <right style="thick">
        <color rgb="FF002060"/>
      </right>
      <top/>
      <bottom/>
      <diagonal/>
    </border>
    <border>
      <left style="thick">
        <color rgb="FF002060"/>
      </left>
      <right/>
      <top/>
      <bottom/>
      <diagonal/>
    </border>
    <border>
      <left style="thick">
        <color rgb="FF00206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002060"/>
      </left>
      <right style="thin">
        <color indexed="64"/>
      </right>
      <top/>
      <bottom style="thick">
        <color rgb="FF002060"/>
      </bottom>
      <diagonal/>
    </border>
    <border>
      <left style="thin">
        <color indexed="64"/>
      </left>
      <right style="thin">
        <color indexed="64"/>
      </right>
      <top/>
      <bottom style="thick">
        <color rgb="FF002060"/>
      </bottom>
      <diagonal/>
    </border>
    <border>
      <left style="thin">
        <color indexed="64"/>
      </left>
      <right/>
      <top/>
      <bottom style="thick">
        <color rgb="FF002060"/>
      </bottom>
      <diagonal/>
    </border>
    <border>
      <left/>
      <right style="thin">
        <color indexed="64"/>
      </right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C00000"/>
      </top>
      <bottom/>
      <diagonal/>
    </border>
    <border>
      <left/>
      <right style="thin">
        <color indexed="64"/>
      </right>
      <top style="double">
        <color rgb="FFC00000"/>
      </top>
      <bottom/>
      <diagonal/>
    </border>
    <border>
      <left/>
      <right style="thin">
        <color indexed="64"/>
      </right>
      <top/>
      <bottom style="double">
        <color rgb="FFC00000"/>
      </bottom>
      <diagonal/>
    </border>
    <border>
      <left/>
      <right style="thin">
        <color indexed="64"/>
      </right>
      <top/>
      <bottom style="thin">
        <color rgb="FFC00000"/>
      </bottom>
      <diagonal/>
    </border>
    <border>
      <left style="double">
        <color rgb="FFC00000"/>
      </left>
      <right/>
      <top style="thin">
        <color rgb="FFC00000"/>
      </top>
      <bottom/>
      <diagonal/>
    </border>
    <border>
      <left/>
      <right style="double">
        <color rgb="FFC00000"/>
      </right>
      <top style="thin">
        <color rgb="FFC00000"/>
      </top>
      <bottom/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ck">
        <color rgb="FFC00000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 style="thick">
        <color rgb="FFC00000"/>
      </top>
      <bottom style="thick">
        <color rgb="FF66FF66"/>
      </bottom>
      <diagonal/>
    </border>
    <border>
      <left style="thick">
        <color rgb="FFC00000"/>
      </left>
      <right/>
      <top style="thick">
        <color rgb="FFC00000"/>
      </top>
      <bottom style="thick">
        <color rgb="FF66FF66"/>
      </bottom>
      <diagonal/>
    </border>
    <border>
      <left/>
      <right style="thick">
        <color rgb="FFC00000"/>
      </right>
      <top style="thick">
        <color rgb="FFC00000"/>
      </top>
      <bottom style="thick">
        <color rgb="FF66FF66"/>
      </bottom>
      <diagonal/>
    </border>
    <border>
      <left/>
      <right style="thick">
        <color rgb="FFC00000"/>
      </right>
      <top style="thick">
        <color rgb="FF66FF66"/>
      </top>
      <bottom style="thick">
        <color rgb="FF66FF66"/>
      </bottom>
      <diagonal/>
    </border>
    <border>
      <left style="thick">
        <color rgb="FFC00000"/>
      </left>
      <right style="thick">
        <color rgb="FF66FF66"/>
      </right>
      <top style="thick">
        <color rgb="FF66FF66"/>
      </top>
      <bottom style="thick">
        <color rgb="FF66FF66"/>
      </bottom>
      <diagonal/>
    </border>
    <border>
      <left style="thick">
        <color rgb="FF66FF66"/>
      </left>
      <right style="thick">
        <color rgb="FF66FF66"/>
      </right>
      <top style="thick">
        <color rgb="FF66FF66"/>
      </top>
      <bottom style="thick">
        <color rgb="FF66FF66"/>
      </bottom>
      <diagonal/>
    </border>
    <border>
      <left style="thick">
        <color rgb="FFC00000"/>
      </left>
      <right/>
      <top style="thick">
        <color rgb="FF66FF66"/>
      </top>
      <bottom/>
      <diagonal/>
    </border>
    <border>
      <left/>
      <right/>
      <top style="thick">
        <color rgb="FF66FF66"/>
      </top>
      <bottom/>
      <diagonal/>
    </border>
    <border>
      <left/>
      <right style="thick">
        <color rgb="FFC00000"/>
      </right>
      <top style="thick">
        <color rgb="FF66FF66"/>
      </top>
      <bottom/>
      <diagonal/>
    </border>
    <border>
      <left style="double">
        <color rgb="FFC00000"/>
      </left>
      <right style="double">
        <color rgb="FFC00000"/>
      </right>
      <top style="thin">
        <color rgb="FFC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45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left" vertical="top"/>
    </xf>
    <xf numFmtId="8" fontId="0" fillId="0" borderId="0" xfId="0" applyNumberFormat="1"/>
    <xf numFmtId="3" fontId="0" fillId="0" borderId="0" xfId="0" applyNumberFormat="1"/>
    <xf numFmtId="0" fontId="7" fillId="0" borderId="1" xfId="0" applyFont="1" applyBorder="1"/>
    <xf numFmtId="0" fontId="8" fillId="0" borderId="0" xfId="0" applyFont="1" applyAlignment="1">
      <alignment horizontal="center"/>
    </xf>
    <xf numFmtId="0" fontId="0" fillId="0" borderId="0" xfId="0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6" fontId="0" fillId="0" borderId="0" xfId="0" applyNumberFormat="1" applyAlignment="1">
      <alignment horizontal="left" vertical="top"/>
    </xf>
    <xf numFmtId="6" fontId="0" fillId="0" borderId="0" xfId="0" applyNumberFormat="1"/>
    <xf numFmtId="9" fontId="0" fillId="0" borderId="0" xfId="0" applyNumberFormat="1"/>
    <xf numFmtId="14" fontId="0" fillId="0" borderId="1" xfId="0" applyNumberFormat="1" applyBorder="1"/>
    <xf numFmtId="44" fontId="0" fillId="0" borderId="1" xfId="0" applyNumberFormat="1" applyFont="1" applyFill="1" applyBorder="1"/>
    <xf numFmtId="14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6" fontId="0" fillId="0" borderId="1" xfId="0" applyNumberFormat="1" applyFont="1" applyBorder="1" applyAlignment="1">
      <alignment horizontal="center" vertical="center"/>
    </xf>
    <xf numFmtId="44" fontId="0" fillId="0" borderId="1" xfId="0" applyNumberFormat="1" applyFont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 vertical="center"/>
    </xf>
    <xf numFmtId="44" fontId="0" fillId="2" borderId="1" xfId="0" applyNumberFormat="1" applyFont="1" applyFill="1" applyBorder="1"/>
    <xf numFmtId="14" fontId="0" fillId="2" borderId="1" xfId="0" applyNumberFormat="1" applyFont="1" applyFill="1" applyBorder="1"/>
    <xf numFmtId="8" fontId="0" fillId="2" borderId="1" xfId="0" applyNumberFormat="1" applyFont="1" applyFill="1" applyBorder="1"/>
    <xf numFmtId="44" fontId="0" fillId="0" borderId="1" xfId="1" applyFont="1" applyBorder="1"/>
    <xf numFmtId="0" fontId="10" fillId="0" borderId="0" xfId="2"/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43" fontId="0" fillId="0" borderId="1" xfId="1" applyNumberFormat="1" applyFont="1" applyBorder="1"/>
    <xf numFmtId="43" fontId="0" fillId="0" borderId="2" xfId="1" applyNumberFormat="1" applyFont="1" applyBorder="1"/>
    <xf numFmtId="43" fontId="0" fillId="0" borderId="1" xfId="0" applyNumberFormat="1" applyBorder="1"/>
    <xf numFmtId="0" fontId="11" fillId="0" borderId="10" xfId="0" applyFont="1" applyBorder="1" applyAlignment="1">
      <alignment horizontal="center"/>
    </xf>
    <xf numFmtId="0" fontId="12" fillId="0" borderId="0" xfId="0" applyFont="1"/>
    <xf numFmtId="0" fontId="11" fillId="0" borderId="10" xfId="0" applyFont="1" applyBorder="1"/>
    <xf numFmtId="0" fontId="0" fillId="0" borderId="10" xfId="0" applyBorder="1"/>
    <xf numFmtId="0" fontId="0" fillId="0" borderId="20" xfId="0" applyFont="1" applyBorder="1"/>
    <xf numFmtId="0" fontId="13" fillId="0" borderId="21" xfId="0" applyFont="1" applyBorder="1" applyAlignment="1">
      <alignment horizontal="center"/>
    </xf>
    <xf numFmtId="0" fontId="0" fillId="0" borderId="25" xfId="0" applyBorder="1"/>
    <xf numFmtId="0" fontId="0" fillId="0" borderId="31" xfId="0" applyBorder="1"/>
    <xf numFmtId="0" fontId="0" fillId="0" borderId="36" xfId="0" applyBorder="1"/>
    <xf numFmtId="0" fontId="0" fillId="0" borderId="2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31" xfId="0" applyBorder="1" applyAlignment="1">
      <alignment horizontal="center"/>
    </xf>
    <xf numFmtId="0" fontId="14" fillId="0" borderId="25" xfId="0" applyFont="1" applyBorder="1"/>
    <xf numFmtId="0" fontId="14" fillId="0" borderId="31" xfId="0" applyFont="1" applyBorder="1"/>
    <xf numFmtId="0" fontId="14" fillId="0" borderId="36" xfId="0" applyFont="1" applyBorder="1"/>
    <xf numFmtId="0" fontId="11" fillId="0" borderId="50" xfId="0" applyFont="1" applyBorder="1" applyAlignment="1">
      <alignment horizontal="left" vertical="top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33" xfId="0" applyBorder="1"/>
    <xf numFmtId="0" fontId="0" fillId="0" borderId="57" xfId="0" applyBorder="1"/>
    <xf numFmtId="0" fontId="0" fillId="0" borderId="50" xfId="0" applyBorder="1"/>
    <xf numFmtId="0" fontId="2" fillId="0" borderId="49" xfId="0" applyFont="1" applyBorder="1"/>
    <xf numFmtId="0" fontId="2" fillId="0" borderId="33" xfId="0" applyFont="1" applyBorder="1"/>
    <xf numFmtId="0" fontId="2" fillId="0" borderId="57" xfId="0" applyFont="1" applyBorder="1"/>
    <xf numFmtId="0" fontId="2" fillId="0" borderId="50" xfId="0" applyFont="1" applyBorder="1"/>
    <xf numFmtId="0" fontId="0" fillId="0" borderId="33" xfId="0" applyFont="1" applyBorder="1"/>
    <xf numFmtId="0" fontId="0" fillId="0" borderId="45" xfId="0" applyBorder="1"/>
    <xf numFmtId="0" fontId="0" fillId="0" borderId="59" xfId="0" applyBorder="1"/>
    <xf numFmtId="0" fontId="0" fillId="0" borderId="60" xfId="0" applyBorder="1"/>
    <xf numFmtId="0" fontId="2" fillId="0" borderId="58" xfId="0" applyFont="1" applyBorder="1"/>
    <xf numFmtId="0" fontId="2" fillId="0" borderId="45" xfId="0" applyFont="1" applyBorder="1"/>
    <xf numFmtId="0" fontId="2" fillId="0" borderId="59" xfId="0" applyFont="1" applyBorder="1"/>
    <xf numFmtId="0" fontId="2" fillId="0" borderId="60" xfId="0" applyFont="1" applyBorder="1"/>
    <xf numFmtId="0" fontId="0" fillId="0" borderId="57" xfId="0" applyFont="1" applyBorder="1"/>
    <xf numFmtId="0" fontId="0" fillId="0" borderId="45" xfId="0" applyFont="1" applyBorder="1"/>
    <xf numFmtId="0" fontId="0" fillId="0" borderId="59" xfId="0" applyFont="1" applyBorder="1"/>
    <xf numFmtId="0" fontId="0" fillId="0" borderId="60" xfId="0" applyFont="1" applyBorder="1"/>
    <xf numFmtId="0" fontId="0" fillId="0" borderId="0" xfId="0" applyFont="1" applyBorder="1"/>
    <xf numFmtId="0" fontId="0" fillId="0" borderId="50" xfId="0" applyFont="1" applyBorder="1"/>
    <xf numFmtId="0" fontId="0" fillId="0" borderId="49" xfId="0" applyFont="1" applyBorder="1"/>
    <xf numFmtId="0" fontId="0" fillId="0" borderId="49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41" xfId="0" applyBorder="1" applyAlignment="1">
      <alignment horizontal="center"/>
    </xf>
    <xf numFmtId="0" fontId="16" fillId="0" borderId="33" xfId="0" applyFont="1" applyBorder="1"/>
    <xf numFmtId="0" fontId="0" fillId="0" borderId="61" xfId="0" applyBorder="1"/>
    <xf numFmtId="0" fontId="0" fillId="0" borderId="62" xfId="0" applyBorder="1"/>
    <xf numFmtId="0" fontId="0" fillId="0" borderId="53" xfId="0" applyBorder="1"/>
    <xf numFmtId="0" fontId="2" fillId="0" borderId="51" xfId="0" applyFont="1" applyBorder="1"/>
    <xf numFmtId="0" fontId="16" fillId="0" borderId="61" xfId="0" applyFont="1" applyBorder="1"/>
    <xf numFmtId="0" fontId="2" fillId="0" borderId="62" xfId="0" applyFont="1" applyBorder="1"/>
    <xf numFmtId="0" fontId="2" fillId="0" borderId="53" xfId="0" applyFont="1" applyBorder="1"/>
    <xf numFmtId="0" fontId="2" fillId="0" borderId="33" xfId="0" applyFont="1" applyBorder="1" applyAlignment="1">
      <alignment horizontal="center"/>
    </xf>
    <xf numFmtId="44" fontId="2" fillId="0" borderId="50" xfId="0" applyNumberFormat="1" applyFont="1" applyBorder="1"/>
    <xf numFmtId="44" fontId="0" fillId="0" borderId="50" xfId="0" applyNumberFormat="1" applyFont="1" applyBorder="1"/>
    <xf numFmtId="0" fontId="2" fillId="0" borderId="45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63" xfId="0" applyBorder="1"/>
    <xf numFmtId="0" fontId="0" fillId="0" borderId="64" xfId="0" applyBorder="1"/>
    <xf numFmtId="0" fontId="21" fillId="4" borderId="67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64" xfId="0" applyFont="1" applyFill="1" applyBorder="1" applyAlignment="1">
      <alignment horizontal="center" vertical="center"/>
    </xf>
    <xf numFmtId="0" fontId="0" fillId="0" borderId="68" xfId="0" applyBorder="1"/>
    <xf numFmtId="0" fontId="0" fillId="0" borderId="69" xfId="0" applyBorder="1"/>
    <xf numFmtId="0" fontId="0" fillId="0" borderId="71" xfId="0" applyBorder="1"/>
    <xf numFmtId="0" fontId="0" fillId="0" borderId="64" xfId="0" applyBorder="1" applyAlignment="1">
      <alignment horizontal="center"/>
    </xf>
    <xf numFmtId="0" fontId="0" fillId="5" borderId="68" xfId="0" applyFill="1" applyBorder="1"/>
    <xf numFmtId="0" fontId="0" fillId="5" borderId="69" xfId="0" applyFill="1" applyBorder="1"/>
    <xf numFmtId="0" fontId="0" fillId="5" borderId="71" xfId="0" applyFill="1" applyBorder="1"/>
    <xf numFmtId="0" fontId="0" fillId="5" borderId="64" xfId="0" applyFill="1" applyBorder="1" applyAlignment="1">
      <alignment horizontal="center"/>
    </xf>
    <xf numFmtId="0" fontId="0" fillId="0" borderId="72" xfId="0" applyBorder="1"/>
    <xf numFmtId="0" fontId="0" fillId="0" borderId="73" xfId="0" applyBorder="1"/>
    <xf numFmtId="0" fontId="20" fillId="0" borderId="64" xfId="0" applyFont="1" applyBorder="1"/>
    <xf numFmtId="0" fontId="0" fillId="5" borderId="76" xfId="0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43" fontId="0" fillId="0" borderId="31" xfId="1" applyNumberFormat="1" applyFont="1" applyBorder="1"/>
    <xf numFmtId="43" fontId="0" fillId="0" borderId="42" xfId="1" applyNumberFormat="1" applyFont="1" applyBorder="1"/>
    <xf numFmtId="44" fontId="0" fillId="0" borderId="0" xfId="1" applyFont="1"/>
    <xf numFmtId="44" fontId="0" fillId="0" borderId="0" xfId="1" applyFont="1" applyAlignment="1">
      <alignment horizontal="right"/>
    </xf>
    <xf numFmtId="44" fontId="0" fillId="0" borderId="31" xfId="1" applyFont="1" applyBorder="1"/>
    <xf numFmtId="44" fontId="0" fillId="0" borderId="42" xfId="1" applyFont="1" applyBorder="1"/>
    <xf numFmtId="0" fontId="15" fillId="0" borderId="42" xfId="0" applyFont="1" applyBorder="1"/>
    <xf numFmtId="0" fontId="0" fillId="0" borderId="30" xfId="0" applyBorder="1"/>
    <xf numFmtId="0" fontId="18" fillId="6" borderId="36" xfId="0" applyFont="1" applyFill="1" applyBorder="1" applyAlignment="1">
      <alignment horizontal="center"/>
    </xf>
    <xf numFmtId="0" fontId="0" fillId="6" borderId="36" xfId="0" applyFill="1" applyBorder="1"/>
    <xf numFmtId="0" fontId="0" fillId="6" borderId="31" xfId="0" applyFill="1" applyBorder="1"/>
    <xf numFmtId="43" fontId="0" fillId="6" borderId="31" xfId="1" applyNumberFormat="1" applyFont="1" applyFill="1" applyBorder="1"/>
    <xf numFmtId="0" fontId="0" fillId="6" borderId="42" xfId="0" applyFill="1" applyBorder="1"/>
    <xf numFmtId="43" fontId="0" fillId="6" borderId="42" xfId="1" applyNumberFormat="1" applyFont="1" applyFill="1" applyBorder="1"/>
    <xf numFmtId="44" fontId="0" fillId="6" borderId="42" xfId="1" applyFont="1" applyFill="1" applyBorder="1"/>
    <xf numFmtId="0" fontId="0" fillId="6" borderId="0" xfId="0" applyFill="1"/>
    <xf numFmtId="0" fontId="0" fillId="6" borderId="30" xfId="0" applyFill="1" applyBorder="1"/>
    <xf numFmtId="44" fontId="0" fillId="6" borderId="31" xfId="1" applyFont="1" applyFill="1" applyBorder="1"/>
    <xf numFmtId="0" fontId="0" fillId="0" borderId="102" xfId="0" applyBorder="1" applyAlignment="1"/>
    <xf numFmtId="0" fontId="0" fillId="0" borderId="104" xfId="0" applyBorder="1" applyAlignment="1"/>
    <xf numFmtId="0" fontId="0" fillId="6" borderId="36" xfId="0" applyFill="1" applyBorder="1" applyAlignment="1">
      <alignment horizontal="center"/>
    </xf>
    <xf numFmtId="0" fontId="0" fillId="6" borderId="57" xfId="0" applyFill="1" applyBorder="1"/>
    <xf numFmtId="0" fontId="0" fillId="6" borderId="59" xfId="0" applyFill="1" applyBorder="1"/>
    <xf numFmtId="0" fontId="0" fillId="6" borderId="57" xfId="0" applyFont="1" applyFill="1" applyBorder="1"/>
    <xf numFmtId="0" fontId="0" fillId="6" borderId="59" xfId="0" applyFont="1" applyFill="1" applyBorder="1"/>
    <xf numFmtId="0" fontId="0" fillId="6" borderId="62" xfId="0" applyFill="1" applyBorder="1"/>
    <xf numFmtId="44" fontId="0" fillId="6" borderId="57" xfId="0" applyNumberFormat="1" applyFill="1" applyBorder="1"/>
    <xf numFmtId="43" fontId="0" fillId="6" borderId="57" xfId="0" applyNumberFormat="1" applyFill="1" applyBorder="1"/>
    <xf numFmtId="43" fontId="0" fillId="6" borderId="59" xfId="0" applyNumberFormat="1" applyFill="1" applyBorder="1"/>
    <xf numFmtId="0" fontId="2" fillId="6" borderId="57" xfId="0" applyFont="1" applyFill="1" applyBorder="1"/>
    <xf numFmtId="0" fontId="2" fillId="6" borderId="59" xfId="0" applyFont="1" applyFill="1" applyBorder="1"/>
    <xf numFmtId="0" fontId="2" fillId="6" borderId="62" xfId="0" applyFont="1" applyFill="1" applyBorder="1"/>
    <xf numFmtId="44" fontId="0" fillId="6" borderId="57" xfId="0" applyNumberFormat="1" applyFont="1" applyFill="1" applyBorder="1"/>
    <xf numFmtId="43" fontId="0" fillId="6" borderId="57" xfId="0" applyNumberFormat="1" applyFont="1" applyFill="1" applyBorder="1"/>
    <xf numFmtId="44" fontId="2" fillId="6" borderId="57" xfId="0" applyNumberFormat="1" applyFont="1" applyFill="1" applyBorder="1"/>
    <xf numFmtId="43" fontId="2" fillId="6" borderId="57" xfId="0" applyNumberFormat="1" applyFont="1" applyFill="1" applyBorder="1"/>
    <xf numFmtId="0" fontId="2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6" borderId="2" xfId="0" applyFill="1" applyBorder="1"/>
    <xf numFmtId="0" fontId="0" fillId="6" borderId="0" xfId="0" applyFill="1" applyBorder="1"/>
    <xf numFmtId="0" fontId="25" fillId="6" borderId="1" xfId="0" applyFont="1" applyFill="1" applyBorder="1" applyAlignment="1">
      <alignment horizontal="center"/>
    </xf>
    <xf numFmtId="44" fontId="0" fillId="6" borderId="1" xfId="1" applyFont="1" applyFill="1" applyBorder="1"/>
    <xf numFmtId="43" fontId="0" fillId="6" borderId="1" xfId="0" applyNumberFormat="1" applyFill="1" applyBorder="1"/>
    <xf numFmtId="43" fontId="0" fillId="6" borderId="2" xfId="0" applyNumberFormat="1" applyFill="1" applyBorder="1"/>
    <xf numFmtId="0" fontId="0" fillId="6" borderId="1" xfId="0" applyFill="1" applyBorder="1" applyAlignment="1">
      <alignment horizontal="center"/>
    </xf>
    <xf numFmtId="43" fontId="0" fillId="2" borderId="1" xfId="0" applyNumberFormat="1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 vertical="center"/>
    </xf>
    <xf numFmtId="0" fontId="10" fillId="0" borderId="0" xfId="2" quotePrefix="1"/>
    <xf numFmtId="44" fontId="0" fillId="0" borderId="71" xfId="0" applyNumberFormat="1" applyBorder="1"/>
    <xf numFmtId="44" fontId="0" fillId="5" borderId="64" xfId="1" applyFont="1" applyFill="1" applyBorder="1" applyAlignment="1">
      <alignment horizontal="center"/>
    </xf>
    <xf numFmtId="43" fontId="0" fillId="0" borderId="64" xfId="1" applyNumberFormat="1" applyFont="1" applyBorder="1" applyAlignment="1">
      <alignment horizontal="center"/>
    </xf>
    <xf numFmtId="44" fontId="0" fillId="5" borderId="64" xfId="0" applyNumberFormat="1" applyFill="1" applyBorder="1" applyAlignment="1">
      <alignment horizontal="center"/>
    </xf>
    <xf numFmtId="43" fontId="0" fillId="5" borderId="64" xfId="0" applyNumberFormat="1" applyFill="1" applyBorder="1" applyAlignment="1">
      <alignment horizontal="center"/>
    </xf>
    <xf numFmtId="43" fontId="0" fillId="0" borderId="64" xfId="0" applyNumberFormat="1" applyBorder="1" applyAlignment="1">
      <alignment horizontal="center"/>
    </xf>
    <xf numFmtId="43" fontId="0" fillId="0" borderId="71" xfId="0" applyNumberFormat="1" applyBorder="1"/>
    <xf numFmtId="44" fontId="0" fillId="0" borderId="71" xfId="1" applyFont="1" applyBorder="1"/>
    <xf numFmtId="43" fontId="0" fillId="5" borderId="71" xfId="0" applyNumberFormat="1" applyFill="1" applyBorder="1"/>
    <xf numFmtId="44" fontId="0" fillId="5" borderId="75" xfId="0" applyNumberFormat="1" applyFill="1" applyBorder="1"/>
    <xf numFmtId="44" fontId="0" fillId="5" borderId="76" xfId="1" applyFont="1" applyFill="1" applyBorder="1" applyAlignment="1">
      <alignment horizontal="center"/>
    </xf>
    <xf numFmtId="0" fontId="0" fillId="0" borderId="0" xfId="0" applyAlignment="1">
      <alignment horizontal="center"/>
    </xf>
    <xf numFmtId="44" fontId="0" fillId="7" borderId="1" xfId="0" applyNumberFormat="1" applyFill="1" applyBorder="1"/>
    <xf numFmtId="0" fontId="0" fillId="7" borderId="1" xfId="0" applyFill="1" applyBorder="1"/>
    <xf numFmtId="0" fontId="0" fillId="0" borderId="108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25" borderId="111" xfId="0" applyFill="1" applyBorder="1"/>
    <xf numFmtId="0" fontId="0" fillId="25" borderId="113" xfId="0" applyFill="1" applyBorder="1"/>
    <xf numFmtId="0" fontId="0" fillId="25" borderId="114" xfId="0" applyFill="1" applyBorder="1"/>
    <xf numFmtId="0" fontId="0" fillId="25" borderId="116" xfId="0" applyFill="1" applyBorder="1"/>
    <xf numFmtId="44" fontId="0" fillId="8" borderId="9" xfId="1" applyFont="1" applyFill="1" applyBorder="1"/>
    <xf numFmtId="0" fontId="0" fillId="14" borderId="109" xfId="0" applyFill="1" applyBorder="1"/>
    <xf numFmtId="0" fontId="0" fillId="14" borderId="111" xfId="0" applyFill="1" applyBorder="1"/>
    <xf numFmtId="44" fontId="0" fillId="14" borderId="117" xfId="1" applyFont="1" applyFill="1" applyBorder="1"/>
    <xf numFmtId="44" fontId="0" fillId="14" borderId="118" xfId="1" applyFont="1" applyFill="1" applyBorder="1"/>
    <xf numFmtId="0" fontId="0" fillId="14" borderId="114" xfId="0" applyFill="1" applyBorder="1"/>
    <xf numFmtId="0" fontId="0" fillId="14" borderId="116" xfId="0" applyFill="1" applyBorder="1"/>
    <xf numFmtId="0" fontId="0" fillId="8" borderId="109" xfId="0" applyFill="1" applyBorder="1"/>
    <xf numFmtId="0" fontId="0" fillId="8" borderId="110" xfId="0" applyFill="1" applyBorder="1"/>
    <xf numFmtId="0" fontId="0" fillId="12" borderId="111" xfId="0" applyFill="1" applyBorder="1"/>
    <xf numFmtId="0" fontId="0" fillId="12" borderId="113" xfId="0" applyFill="1" applyBorder="1"/>
    <xf numFmtId="0" fontId="0" fillId="8" borderId="114" xfId="0" applyFill="1" applyBorder="1"/>
    <xf numFmtId="0" fontId="0" fillId="8" borderId="115" xfId="0" applyFill="1" applyBorder="1"/>
    <xf numFmtId="0" fontId="0" fillId="12" borderId="116" xfId="0" applyFill="1" applyBorder="1"/>
    <xf numFmtId="0" fontId="0" fillId="12" borderId="109" xfId="0" applyFill="1" applyBorder="1"/>
    <xf numFmtId="44" fontId="0" fillId="12" borderId="119" xfId="1" applyFont="1" applyFill="1" applyBorder="1"/>
    <xf numFmtId="0" fontId="0" fillId="12" borderId="120" xfId="0" applyFill="1" applyBorder="1"/>
    <xf numFmtId="0" fontId="0" fillId="12" borderId="112" xfId="0" applyFill="1" applyBorder="1"/>
    <xf numFmtId="0" fontId="0" fillId="12" borderId="114" xfId="0" applyFill="1" applyBorder="1"/>
    <xf numFmtId="0" fontId="0" fillId="6" borderId="109" xfId="0" applyFill="1" applyBorder="1"/>
    <xf numFmtId="0" fontId="0" fillId="6" borderId="111" xfId="0" applyFill="1" applyBorder="1"/>
    <xf numFmtId="0" fontId="0" fillId="6" borderId="114" xfId="0" applyFill="1" applyBorder="1"/>
    <xf numFmtId="0" fontId="0" fillId="6" borderId="116" xfId="0" applyFill="1" applyBorder="1"/>
    <xf numFmtId="0" fontId="0" fillId="15" borderId="109" xfId="0" applyFill="1" applyBorder="1"/>
    <xf numFmtId="0" fontId="0" fillId="15" borderId="111" xfId="0" applyFill="1" applyBorder="1"/>
    <xf numFmtId="0" fontId="0" fillId="15" borderId="114" xfId="0" applyFill="1" applyBorder="1"/>
    <xf numFmtId="0" fontId="0" fillId="15" borderId="116" xfId="0" applyFill="1" applyBorder="1"/>
    <xf numFmtId="0" fontId="0" fillId="0" borderId="0" xfId="0" applyFill="1" applyBorder="1"/>
    <xf numFmtId="0" fontId="0" fillId="16" borderId="109" xfId="0" applyFill="1" applyBorder="1"/>
    <xf numFmtId="0" fontId="0" fillId="16" borderId="111" xfId="0" applyFill="1" applyBorder="1"/>
    <xf numFmtId="0" fontId="0" fillId="16" borderId="119" xfId="0" applyFill="1" applyBorder="1"/>
    <xf numFmtId="0" fontId="0" fillId="16" borderId="113" xfId="0" applyFill="1" applyBorder="1"/>
    <xf numFmtId="0" fontId="0" fillId="16" borderId="120" xfId="0" applyFill="1" applyBorder="1"/>
    <xf numFmtId="0" fontId="0" fillId="16" borderId="112" xfId="0" applyFill="1" applyBorder="1"/>
    <xf numFmtId="0" fontId="0" fillId="16" borderId="114" xfId="0" applyFill="1" applyBorder="1"/>
    <xf numFmtId="0" fontId="0" fillId="16" borderId="116" xfId="0" applyFill="1" applyBorder="1"/>
    <xf numFmtId="0" fontId="0" fillId="26" borderId="109" xfId="0" applyFill="1" applyBorder="1"/>
    <xf numFmtId="0" fontId="0" fillId="26" borderId="110" xfId="0" applyFill="1" applyBorder="1"/>
    <xf numFmtId="0" fontId="0" fillId="26" borderId="111" xfId="0" applyFill="1" applyBorder="1"/>
    <xf numFmtId="0" fontId="0" fillId="26" borderId="119" xfId="0" applyFill="1" applyBorder="1"/>
    <xf numFmtId="0" fontId="0" fillId="26" borderId="120" xfId="0" applyFill="1" applyBorder="1"/>
    <xf numFmtId="0" fontId="0" fillId="26" borderId="114" xfId="0" applyFill="1" applyBorder="1"/>
    <xf numFmtId="0" fontId="0" fillId="26" borderId="115" xfId="0" applyFill="1" applyBorder="1"/>
    <xf numFmtId="0" fontId="0" fillId="26" borderId="116" xfId="0" applyFill="1" applyBorder="1"/>
    <xf numFmtId="0" fontId="0" fillId="27" borderId="118" xfId="0" applyFill="1" applyBorder="1"/>
    <xf numFmtId="0" fontId="0" fillId="28" borderId="109" xfId="0" applyFill="1" applyBorder="1"/>
    <xf numFmtId="0" fontId="0" fillId="28" borderId="111" xfId="0" applyFill="1" applyBorder="1"/>
    <xf numFmtId="0" fontId="0" fillId="28" borderId="117" xfId="0" applyFill="1" applyBorder="1"/>
    <xf numFmtId="0" fontId="0" fillId="28" borderId="118" xfId="0" applyFill="1" applyBorder="1"/>
    <xf numFmtId="0" fontId="0" fillId="28" borderId="121" xfId="0" applyFill="1" applyBorder="1"/>
    <xf numFmtId="0" fontId="0" fillId="0" borderId="0" xfId="0" applyAlignment="1"/>
    <xf numFmtId="0" fontId="0" fillId="29" borderId="109" xfId="0" applyFill="1" applyBorder="1"/>
    <xf numFmtId="0" fontId="0" fillId="29" borderId="111" xfId="0" applyFill="1" applyBorder="1"/>
    <xf numFmtId="44" fontId="0" fillId="29" borderId="117" xfId="1" applyFont="1" applyFill="1" applyBorder="1"/>
    <xf numFmtId="0" fontId="0" fillId="29" borderId="118" xfId="0" applyFill="1" applyBorder="1"/>
    <xf numFmtId="0" fontId="0" fillId="29" borderId="114" xfId="0" applyFill="1" applyBorder="1"/>
    <xf numFmtId="0" fontId="0" fillId="29" borderId="116" xfId="0" applyFill="1" applyBorder="1"/>
    <xf numFmtId="0" fontId="0" fillId="8" borderId="8" xfId="0" applyFill="1" applyBorder="1"/>
    <xf numFmtId="0" fontId="0" fillId="16" borderId="118" xfId="0" applyFill="1" applyBorder="1"/>
    <xf numFmtId="0" fontId="0" fillId="30" borderId="109" xfId="0" applyFill="1" applyBorder="1"/>
    <xf numFmtId="0" fontId="0" fillId="30" borderId="111" xfId="0" applyFill="1" applyBorder="1"/>
    <xf numFmtId="0" fontId="0" fillId="30" borderId="112" xfId="0" applyFill="1" applyBorder="1"/>
    <xf numFmtId="0" fontId="0" fillId="30" borderId="117" xfId="0" applyFill="1" applyBorder="1"/>
    <xf numFmtId="0" fontId="0" fillId="30" borderId="118" xfId="0" applyFill="1" applyBorder="1"/>
    <xf numFmtId="0" fontId="0" fillId="30" borderId="114" xfId="0" applyFill="1" applyBorder="1"/>
    <xf numFmtId="0" fontId="0" fillId="30" borderId="116" xfId="0" applyFill="1" applyBorder="1"/>
    <xf numFmtId="0" fontId="0" fillId="8" borderId="111" xfId="0" applyFill="1" applyBorder="1"/>
    <xf numFmtId="44" fontId="0" fillId="8" borderId="119" xfId="1" applyFont="1" applyFill="1" applyBorder="1"/>
    <xf numFmtId="44" fontId="0" fillId="8" borderId="117" xfId="1" applyFont="1" applyFill="1" applyBorder="1"/>
    <xf numFmtId="0" fontId="0" fillId="8" borderId="120" xfId="0" applyFill="1" applyBorder="1"/>
    <xf numFmtId="0" fontId="0" fillId="8" borderId="116" xfId="0" applyFill="1" applyBorder="1"/>
    <xf numFmtId="44" fontId="0" fillId="30" borderId="119" xfId="1" applyFont="1" applyFill="1" applyBorder="1"/>
    <xf numFmtId="0" fontId="0" fillId="30" borderId="120" xfId="0" applyFill="1" applyBorder="1"/>
    <xf numFmtId="0" fontId="0" fillId="30" borderId="109" xfId="0" applyFont="1" applyFill="1" applyBorder="1"/>
    <xf numFmtId="44" fontId="9" fillId="30" borderId="119" xfId="1" applyFont="1" applyFill="1" applyBorder="1"/>
    <xf numFmtId="0" fontId="0" fillId="30" borderId="120" xfId="0" applyFont="1" applyFill="1" applyBorder="1"/>
    <xf numFmtId="0" fontId="0" fillId="30" borderId="114" xfId="0" applyFont="1" applyFill="1" applyBorder="1"/>
    <xf numFmtId="0" fontId="0" fillId="0" borderId="113" xfId="0" applyFill="1" applyBorder="1" applyAlignment="1"/>
    <xf numFmtId="0" fontId="0" fillId="0" borderId="0" xfId="0" applyFill="1" applyAlignment="1"/>
    <xf numFmtId="0" fontId="0" fillId="0" borderId="0" xfId="0" applyFill="1" applyBorder="1" applyAlignment="1">
      <alignment horizontal="right"/>
    </xf>
    <xf numFmtId="44" fontId="0" fillId="29" borderId="119" xfId="1" applyFont="1" applyFill="1" applyBorder="1"/>
    <xf numFmtId="6" fontId="0" fillId="29" borderId="120" xfId="0" applyNumberFormat="1" applyFill="1" applyBorder="1"/>
    <xf numFmtId="44" fontId="0" fillId="28" borderId="119" xfId="0" applyNumberFormat="1" applyFill="1" applyBorder="1"/>
    <xf numFmtId="43" fontId="0" fillId="28" borderId="120" xfId="0" applyNumberFormat="1" applyFill="1" applyBorder="1"/>
    <xf numFmtId="0" fontId="0" fillId="28" borderId="122" xfId="0" applyFill="1" applyBorder="1"/>
    <xf numFmtId="0" fontId="0" fillId="31" borderId="123" xfId="0" applyFill="1" applyBorder="1"/>
    <xf numFmtId="0" fontId="0" fillId="31" borderId="124" xfId="0" applyFill="1" applyBorder="1"/>
    <xf numFmtId="44" fontId="0" fillId="31" borderId="119" xfId="1" applyFont="1" applyFill="1" applyBorder="1"/>
    <xf numFmtId="0" fontId="0" fillId="31" borderId="113" xfId="0" applyFill="1" applyBorder="1"/>
    <xf numFmtId="0" fontId="0" fillId="31" borderId="122" xfId="0" applyFill="1" applyBorder="1"/>
    <xf numFmtId="0" fontId="0" fillId="31" borderId="116" xfId="0" applyFill="1" applyBorder="1"/>
    <xf numFmtId="44" fontId="0" fillId="12" borderId="117" xfId="1" applyFont="1" applyFill="1" applyBorder="1"/>
    <xf numFmtId="0" fontId="0" fillId="12" borderId="118" xfId="0" applyFill="1" applyBorder="1"/>
    <xf numFmtId="0" fontId="0" fillId="19" borderId="109" xfId="0" applyFill="1" applyBorder="1"/>
    <xf numFmtId="0" fontId="0" fillId="19" borderId="111" xfId="0" applyFill="1" applyBorder="1"/>
    <xf numFmtId="0" fontId="0" fillId="19" borderId="119" xfId="0" applyFill="1" applyBorder="1"/>
    <xf numFmtId="44" fontId="0" fillId="19" borderId="117" xfId="1" applyFont="1" applyFill="1" applyBorder="1"/>
    <xf numFmtId="0" fontId="0" fillId="19" borderId="120" xfId="0" applyFill="1" applyBorder="1"/>
    <xf numFmtId="0" fontId="0" fillId="19" borderId="118" xfId="0" applyFill="1" applyBorder="1"/>
    <xf numFmtId="0" fontId="0" fillId="19" borderId="114" xfId="0" applyFill="1" applyBorder="1"/>
    <xf numFmtId="0" fontId="0" fillId="19" borderId="116" xfId="0" applyFill="1" applyBorder="1"/>
    <xf numFmtId="0" fontId="0" fillId="26" borderId="0" xfId="0" applyFill="1" applyBorder="1"/>
    <xf numFmtId="44" fontId="0" fillId="26" borderId="117" xfId="1" applyFont="1" applyFill="1" applyBorder="1"/>
    <xf numFmtId="43" fontId="0" fillId="26" borderId="118" xfId="1" applyNumberFormat="1" applyFont="1" applyFill="1" applyBorder="1"/>
    <xf numFmtId="44" fontId="0" fillId="26" borderId="117" xfId="0" applyNumberFormat="1" applyFill="1" applyBorder="1"/>
    <xf numFmtId="44" fontId="0" fillId="16" borderId="117" xfId="1" applyFont="1" applyFill="1" applyBorder="1"/>
    <xf numFmtId="44" fontId="0" fillId="15" borderId="119" xfId="1" applyFont="1" applyFill="1" applyBorder="1"/>
    <xf numFmtId="44" fontId="0" fillId="15" borderId="117" xfId="0" applyNumberFormat="1" applyFill="1" applyBorder="1"/>
    <xf numFmtId="43" fontId="0" fillId="15" borderId="120" xfId="1" applyNumberFormat="1" applyFont="1" applyFill="1" applyBorder="1"/>
    <xf numFmtId="43" fontId="0" fillId="15" borderId="118" xfId="0" applyNumberFormat="1" applyFill="1" applyBorder="1"/>
    <xf numFmtId="0" fontId="0" fillId="15" borderId="118" xfId="0" applyFill="1" applyBorder="1"/>
    <xf numFmtId="44" fontId="0" fillId="15" borderId="125" xfId="0" applyNumberFormat="1" applyFill="1" applyBorder="1"/>
    <xf numFmtId="44" fontId="0" fillId="15" borderId="126" xfId="0" applyNumberFormat="1" applyFill="1" applyBorder="1"/>
    <xf numFmtId="44" fontId="0" fillId="15" borderId="120" xfId="0" applyNumberFormat="1" applyFill="1" applyBorder="1"/>
    <xf numFmtId="0" fontId="0" fillId="6" borderId="119" xfId="0" applyFill="1" applyBorder="1"/>
    <xf numFmtId="44" fontId="0" fillId="6" borderId="117" xfId="1" applyFont="1" applyFill="1" applyBorder="1"/>
    <xf numFmtId="0" fontId="0" fillId="6" borderId="120" xfId="0" applyFill="1" applyBorder="1"/>
    <xf numFmtId="43" fontId="0" fillId="6" borderId="118" xfId="1" applyNumberFormat="1" applyFont="1" applyFill="1" applyBorder="1"/>
    <xf numFmtId="44" fontId="0" fillId="6" borderId="117" xfId="0" applyNumberFormat="1" applyFill="1" applyBorder="1"/>
    <xf numFmtId="0" fontId="0" fillId="0" borderId="0" xfId="0" applyFill="1" applyBorder="1" applyAlignment="1">
      <alignment horizontal="left"/>
    </xf>
    <xf numFmtId="0" fontId="2" fillId="25" borderId="109" xfId="0" applyFont="1" applyFill="1" applyBorder="1"/>
    <xf numFmtId="44" fontId="0" fillId="25" borderId="127" xfId="1" applyFont="1" applyFill="1" applyBorder="1"/>
    <xf numFmtId="44" fontId="0" fillId="25" borderId="117" xfId="1" applyFont="1" applyFill="1" applyBorder="1"/>
    <xf numFmtId="43" fontId="0" fillId="25" borderId="120" xfId="1" applyNumberFormat="1" applyFont="1" applyFill="1" applyBorder="1"/>
    <xf numFmtId="43" fontId="0" fillId="25" borderId="113" xfId="1" applyNumberFormat="1" applyFont="1" applyFill="1" applyBorder="1"/>
    <xf numFmtId="43" fontId="0" fillId="25" borderId="120" xfId="0" applyNumberFormat="1" applyFill="1" applyBorder="1"/>
    <xf numFmtId="43" fontId="0" fillId="25" borderId="113" xfId="0" applyNumberFormat="1" applyFill="1" applyBorder="1"/>
    <xf numFmtId="44" fontId="0" fillId="25" borderId="119" xfId="0" applyNumberFormat="1" applyFill="1" applyBorder="1"/>
    <xf numFmtId="44" fontId="0" fillId="25" borderId="128" xfId="0" applyNumberFormat="1" applyFill="1" applyBorder="1"/>
    <xf numFmtId="0" fontId="0" fillId="25" borderId="128" xfId="0" applyFill="1" applyBorder="1"/>
    <xf numFmtId="0" fontId="0" fillId="25" borderId="120" xfId="0" applyFill="1" applyBorder="1"/>
    <xf numFmtId="44" fontId="0" fillId="14" borderId="119" xfId="1" applyFont="1" applyFill="1" applyBorder="1"/>
    <xf numFmtId="44" fontId="0" fillId="14" borderId="120" xfId="1" applyFont="1" applyFill="1" applyBorder="1"/>
    <xf numFmtId="43" fontId="0" fillId="8" borderId="120" xfId="1" applyNumberFormat="1" applyFont="1" applyFill="1" applyBorder="1"/>
    <xf numFmtId="44" fontId="0" fillId="8" borderId="118" xfId="1" applyFont="1" applyFill="1" applyBorder="1"/>
    <xf numFmtId="44" fontId="0" fillId="8" borderId="128" xfId="1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32" borderId="111" xfId="0" applyFill="1" applyBorder="1"/>
    <xf numFmtId="44" fontId="0" fillId="32" borderId="120" xfId="1" applyFont="1" applyFill="1" applyBorder="1"/>
    <xf numFmtId="0" fontId="0" fillId="32" borderId="113" xfId="0" applyFill="1" applyBorder="1"/>
    <xf numFmtId="0" fontId="0" fillId="32" borderId="122" xfId="0" applyFill="1" applyBorder="1"/>
    <xf numFmtId="0" fontId="0" fillId="32" borderId="116" xfId="0" applyFill="1" applyBorder="1"/>
    <xf numFmtId="0" fontId="0" fillId="32" borderId="123" xfId="0" applyFill="1" applyBorder="1"/>
    <xf numFmtId="0" fontId="0" fillId="32" borderId="124" xfId="0" applyFill="1" applyBorder="1"/>
    <xf numFmtId="44" fontId="0" fillId="33" borderId="125" xfId="1" applyFont="1" applyFill="1" applyBorder="1"/>
    <xf numFmtId="44" fontId="0" fillId="33" borderId="126" xfId="1" applyFont="1" applyFill="1" applyBorder="1"/>
    <xf numFmtId="44" fontId="0" fillId="33" borderId="120" xfId="1" applyFont="1" applyFill="1" applyBorder="1"/>
    <xf numFmtId="44" fontId="0" fillId="33" borderId="118" xfId="1" applyFont="1" applyFill="1" applyBorder="1"/>
    <xf numFmtId="0" fontId="0" fillId="33" borderId="120" xfId="0" applyFill="1" applyBorder="1"/>
    <xf numFmtId="0" fontId="0" fillId="33" borderId="118" xfId="0" applyFill="1" applyBorder="1"/>
    <xf numFmtId="0" fontId="0" fillId="33" borderId="122" xfId="0" applyFill="1" applyBorder="1"/>
    <xf numFmtId="0" fontId="0" fillId="33" borderId="121" xfId="0" applyFill="1" applyBorder="1"/>
    <xf numFmtId="44" fontId="0" fillId="27" borderId="119" xfId="1" applyFont="1" applyFill="1" applyBorder="1"/>
    <xf numFmtId="44" fontId="0" fillId="27" borderId="117" xfId="1" applyFont="1" applyFill="1" applyBorder="1"/>
    <xf numFmtId="44" fontId="0" fillId="27" borderId="120" xfId="1" applyFont="1" applyFill="1" applyBorder="1"/>
    <xf numFmtId="44" fontId="0" fillId="27" borderId="118" xfId="1" applyFont="1" applyFill="1" applyBorder="1"/>
    <xf numFmtId="0" fontId="0" fillId="27" borderId="120" xfId="0" applyFill="1" applyBorder="1"/>
    <xf numFmtId="0" fontId="0" fillId="27" borderId="122" xfId="0" applyFill="1" applyBorder="1"/>
    <xf numFmtId="0" fontId="0" fillId="27" borderId="121" xfId="0" applyFill="1" applyBorder="1"/>
    <xf numFmtId="44" fontId="0" fillId="30" borderId="117" xfId="1" applyFont="1" applyFill="1" applyBorder="1"/>
    <xf numFmtId="44" fontId="0" fillId="30" borderId="120" xfId="1" applyFont="1" applyFill="1" applyBorder="1"/>
    <xf numFmtId="44" fontId="0" fillId="30" borderId="118" xfId="1" applyFont="1" applyFill="1" applyBorder="1"/>
    <xf numFmtId="0" fontId="0" fillId="30" borderId="122" xfId="0" applyFill="1" applyBorder="1"/>
    <xf numFmtId="0" fontId="0" fillId="30" borderId="121" xfId="0" applyFill="1" applyBorder="1"/>
    <xf numFmtId="0" fontId="0" fillId="3" borderId="110" xfId="0" applyFill="1" applyBorder="1"/>
    <xf numFmtId="0" fontId="15" fillId="3" borderId="0" xfId="0" applyFont="1" applyFill="1" applyBorder="1"/>
    <xf numFmtId="0" fontId="0" fillId="3" borderId="115" xfId="0" applyFill="1" applyBorder="1"/>
    <xf numFmtId="0" fontId="15" fillId="8" borderId="0" xfId="0" applyFont="1" applyFill="1" applyBorder="1"/>
    <xf numFmtId="0" fontId="0" fillId="7" borderId="110" xfId="0" applyFill="1" applyBorder="1"/>
    <xf numFmtId="0" fontId="15" fillId="7" borderId="0" xfId="0" applyFont="1" applyFill="1" applyBorder="1"/>
    <xf numFmtId="0" fontId="0" fillId="7" borderId="115" xfId="0" applyFill="1" applyBorder="1"/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3" borderId="123" xfId="0" applyFill="1" applyBorder="1" applyAlignment="1">
      <alignment horizontal="center"/>
    </xf>
    <xf numFmtId="0" fontId="0" fillId="33" borderId="124" xfId="0" applyFill="1" applyBorder="1" applyAlignment="1">
      <alignment horizontal="center"/>
    </xf>
    <xf numFmtId="0" fontId="0" fillId="27" borderId="123" xfId="0" applyFill="1" applyBorder="1" applyAlignment="1">
      <alignment horizontal="center"/>
    </xf>
    <xf numFmtId="0" fontId="0" fillId="27" borderId="124" xfId="0" applyFill="1" applyBorder="1" applyAlignment="1">
      <alignment horizontal="center"/>
    </xf>
    <xf numFmtId="44" fontId="0" fillId="30" borderId="123" xfId="1" applyFont="1" applyFill="1" applyBorder="1" applyAlignment="1">
      <alignment horizontal="center"/>
    </xf>
    <xf numFmtId="44" fontId="0" fillId="30" borderId="124" xfId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0" fillId="6" borderId="32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0" fillId="6" borderId="44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24" fillId="0" borderId="37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43" fontId="14" fillId="6" borderId="32" xfId="0" applyNumberFormat="1" applyFont="1" applyFill="1" applyBorder="1" applyAlignment="1">
      <alignment horizontal="center"/>
    </xf>
    <xf numFmtId="43" fontId="14" fillId="6" borderId="0" xfId="0" applyNumberFormat="1" applyFont="1" applyFill="1" applyBorder="1" applyAlignment="1">
      <alignment horizontal="center"/>
    </xf>
    <xf numFmtId="43" fontId="14" fillId="6" borderId="30" xfId="0" applyNumberFormat="1" applyFont="1" applyFill="1" applyBorder="1" applyAlignment="1">
      <alignment horizontal="center"/>
    </xf>
    <xf numFmtId="44" fontId="26" fillId="6" borderId="43" xfId="0" applyNumberFormat="1" applyFont="1" applyFill="1" applyBorder="1" applyAlignment="1">
      <alignment horizontal="center"/>
    </xf>
    <xf numFmtId="0" fontId="26" fillId="6" borderId="41" xfId="0" applyFont="1" applyFill="1" applyBorder="1" applyAlignment="1">
      <alignment horizontal="center"/>
    </xf>
    <xf numFmtId="0" fontId="26" fillId="6" borderId="44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44" fontId="14" fillId="6" borderId="37" xfId="0" applyNumberFormat="1" applyFont="1" applyFill="1" applyBorder="1" applyAlignment="1">
      <alignment horizontal="center"/>
    </xf>
    <xf numFmtId="0" fontId="14" fillId="6" borderId="38" xfId="0" applyFont="1" applyFill="1" applyBorder="1" applyAlignment="1">
      <alignment horizontal="center"/>
    </xf>
    <xf numFmtId="0" fontId="14" fillId="6" borderId="35" xfId="0" applyFont="1" applyFill="1" applyBorder="1" applyAlignment="1">
      <alignment horizontal="center"/>
    </xf>
    <xf numFmtId="44" fontId="0" fillId="6" borderId="32" xfId="0" applyNumberForma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8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4" fontId="14" fillId="6" borderId="26" xfId="0" applyNumberFormat="1" applyFont="1" applyFill="1" applyBorder="1" applyAlignment="1">
      <alignment horizontal="center"/>
    </xf>
    <xf numFmtId="0" fontId="14" fillId="6" borderId="27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33" xfId="0" applyBorder="1" applyAlignment="1">
      <alignment horizontal="center"/>
    </xf>
    <xf numFmtId="43" fontId="0" fillId="0" borderId="32" xfId="1" applyNumberFormat="1" applyFont="1" applyBorder="1" applyAlignment="1">
      <alignment horizontal="center"/>
    </xf>
    <xf numFmtId="43" fontId="0" fillId="0" borderId="30" xfId="1" applyNumberFormat="1" applyFont="1" applyBorder="1" applyAlignment="1">
      <alignment horizontal="center"/>
    </xf>
    <xf numFmtId="44" fontId="0" fillId="0" borderId="32" xfId="0" applyNumberFormat="1" applyBorder="1" applyAlignment="1">
      <alignment horizontal="center"/>
    </xf>
    <xf numFmtId="43" fontId="0" fillId="0" borderId="32" xfId="0" applyNumberFormat="1" applyBorder="1" applyAlignment="1">
      <alignment horizontal="center"/>
    </xf>
    <xf numFmtId="43" fontId="0" fillId="0" borderId="43" xfId="1" applyNumberFormat="1" applyFont="1" applyBorder="1" applyAlignment="1">
      <alignment horizontal="center"/>
    </xf>
    <xf numFmtId="43" fontId="0" fillId="0" borderId="44" xfId="1" applyNumberFormat="1" applyFont="1" applyBorder="1" applyAlignment="1">
      <alignment horizontal="center"/>
    </xf>
    <xf numFmtId="43" fontId="0" fillId="0" borderId="43" xfId="0" applyNumberFormat="1" applyBorder="1" applyAlignment="1">
      <alignment horizontal="center"/>
    </xf>
    <xf numFmtId="43" fontId="0" fillId="0" borderId="41" xfId="0" applyNumberFormat="1" applyBorder="1" applyAlignment="1">
      <alignment horizontal="center"/>
    </xf>
    <xf numFmtId="43" fontId="0" fillId="0" borderId="44" xfId="0" applyNumberFormat="1" applyBorder="1" applyAlignment="1">
      <alignment horizontal="center"/>
    </xf>
    <xf numFmtId="43" fontId="0" fillId="0" borderId="45" xfId="0" applyNumberFormat="1" applyBorder="1" applyAlignment="1">
      <alignment horizontal="center"/>
    </xf>
    <xf numFmtId="43" fontId="0" fillId="0" borderId="85" xfId="0" applyNumberForma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43" fontId="0" fillId="0" borderId="33" xfId="0" applyNumberFormat="1" applyBorder="1" applyAlignment="1">
      <alignment horizontal="center"/>
    </xf>
    <xf numFmtId="43" fontId="0" fillId="0" borderId="30" xfId="0" applyNumberFormat="1" applyBorder="1" applyAlignment="1">
      <alignment horizontal="center"/>
    </xf>
    <xf numFmtId="43" fontId="0" fillId="0" borderId="71" xfId="0" applyNumberFormat="1" applyBorder="1" applyAlignment="1">
      <alignment horizontal="center"/>
    </xf>
    <xf numFmtId="43" fontId="0" fillId="0" borderId="41" xfId="1" applyNumberFormat="1" applyFont="1" applyBorder="1" applyAlignment="1">
      <alignment horizontal="center"/>
    </xf>
    <xf numFmtId="43" fontId="0" fillId="0" borderId="85" xfId="1" applyNumberFormat="1" applyFont="1" applyBorder="1" applyAlignment="1">
      <alignment horizontal="center"/>
    </xf>
    <xf numFmtId="43" fontId="0" fillId="0" borderId="0" xfId="1" applyNumberFormat="1" applyFont="1" applyBorder="1" applyAlignment="1">
      <alignment horizontal="center"/>
    </xf>
    <xf numFmtId="43" fontId="0" fillId="0" borderId="71" xfId="1" applyNumberFormat="1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8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17" fillId="0" borderId="54" xfId="0" applyFont="1" applyBorder="1" applyAlignment="1">
      <alignment horizontal="left" vertical="center"/>
    </xf>
    <xf numFmtId="0" fontId="2" fillId="0" borderId="46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11" fillId="0" borderId="46" xfId="0" applyFont="1" applyBorder="1" applyAlignment="1">
      <alignment horizontal="left" vertical="top"/>
    </xf>
    <xf numFmtId="0" fontId="11" fillId="0" borderId="47" xfId="0" applyFont="1" applyBorder="1" applyAlignment="1">
      <alignment horizontal="left" vertical="top"/>
    </xf>
    <xf numFmtId="0" fontId="11" fillId="0" borderId="48" xfId="0" applyFont="1" applyBorder="1" applyAlignment="1">
      <alignment horizontal="left" vertical="top"/>
    </xf>
    <xf numFmtId="0" fontId="14" fillId="0" borderId="49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1" fillId="0" borderId="49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6" fillId="0" borderId="51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53" xfId="0" applyFont="1" applyBorder="1" applyAlignment="1">
      <alignment horizontal="center"/>
    </xf>
    <xf numFmtId="0" fontId="11" fillId="0" borderId="51" xfId="0" applyFont="1" applyBorder="1" applyAlignment="1">
      <alignment horizontal="left" vertical="top"/>
    </xf>
    <xf numFmtId="0" fontId="11" fillId="0" borderId="52" xfId="0" applyFont="1" applyBorder="1" applyAlignment="1">
      <alignment horizontal="left" vertical="top"/>
    </xf>
    <xf numFmtId="0" fontId="11" fillId="0" borderId="53" xfId="0" applyFont="1" applyBorder="1" applyAlignment="1">
      <alignment horizontal="left" vertical="top"/>
    </xf>
    <xf numFmtId="0" fontId="2" fillId="0" borderId="55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44" fontId="0" fillId="6" borderId="43" xfId="0" applyNumberFormat="1" applyFill="1" applyBorder="1" applyAlignment="1">
      <alignment horizontal="center"/>
    </xf>
    <xf numFmtId="43" fontId="0" fillId="6" borderId="32" xfId="1" applyNumberFormat="1" applyFont="1" applyFill="1" applyBorder="1" applyAlignment="1">
      <alignment horizontal="center"/>
    </xf>
    <xf numFmtId="43" fontId="0" fillId="6" borderId="0" xfId="1" applyNumberFormat="1" applyFont="1" applyFill="1" applyBorder="1" applyAlignment="1">
      <alignment horizontal="center"/>
    </xf>
    <xf numFmtId="43" fontId="0" fillId="6" borderId="32" xfId="0" applyNumberFormat="1" applyFill="1" applyBorder="1" applyAlignment="1">
      <alignment horizontal="center"/>
    </xf>
    <xf numFmtId="43" fontId="0" fillId="6" borderId="43" xfId="0" applyNumberFormat="1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71" xfId="0" applyFill="1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7" xfId="0" applyBorder="1" applyAlignment="1">
      <alignment horizontal="center"/>
    </xf>
    <xf numFmtId="44" fontId="0" fillId="0" borderId="43" xfId="1" applyFont="1" applyBorder="1" applyAlignment="1">
      <alignment horizontal="center"/>
    </xf>
    <xf numFmtId="44" fontId="0" fillId="0" borderId="44" xfId="1" applyFont="1" applyBorder="1" applyAlignment="1">
      <alignment horizontal="center"/>
    </xf>
    <xf numFmtId="44" fontId="0" fillId="0" borderId="41" xfId="1" applyFont="1" applyBorder="1" applyAlignment="1">
      <alignment horizontal="center"/>
    </xf>
    <xf numFmtId="44" fontId="0" fillId="0" borderId="45" xfId="1" applyFont="1" applyBorder="1" applyAlignment="1">
      <alignment horizontal="center"/>
    </xf>
    <xf numFmtId="44" fontId="0" fillId="0" borderId="85" xfId="1" applyFont="1" applyBorder="1" applyAlignment="1">
      <alignment horizontal="center"/>
    </xf>
    <xf numFmtId="44" fontId="0" fillId="6" borderId="32" xfId="1" applyFont="1" applyFill="1" applyBorder="1" applyAlignment="1">
      <alignment horizontal="center"/>
    </xf>
    <xf numFmtId="44" fontId="0" fillId="6" borderId="30" xfId="1" applyFont="1" applyFill="1" applyBorder="1" applyAlignment="1">
      <alignment horizontal="center"/>
    </xf>
    <xf numFmtId="44" fontId="0" fillId="6" borderId="0" xfId="1" applyFont="1" applyFill="1" applyBorder="1" applyAlignment="1">
      <alignment horizontal="center"/>
    </xf>
    <xf numFmtId="44" fontId="0" fillId="6" borderId="33" xfId="1" applyFont="1" applyFill="1" applyBorder="1" applyAlignment="1">
      <alignment horizontal="center"/>
    </xf>
    <xf numFmtId="44" fontId="0" fillId="6" borderId="71" xfId="1" applyFont="1" applyFill="1" applyBorder="1" applyAlignment="1">
      <alignment horizontal="center"/>
    </xf>
    <xf numFmtId="44" fontId="0" fillId="0" borderId="32" xfId="1" applyFont="1" applyBorder="1" applyAlignment="1">
      <alignment horizontal="center"/>
    </xf>
    <xf numFmtId="44" fontId="0" fillId="0" borderId="30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33" xfId="1" applyFont="1" applyBorder="1" applyAlignment="1">
      <alignment horizontal="center"/>
    </xf>
    <xf numFmtId="44" fontId="0" fillId="0" borderId="71" xfId="1" applyFont="1" applyBorder="1" applyAlignment="1">
      <alignment horizontal="center"/>
    </xf>
    <xf numFmtId="44" fontId="0" fillId="6" borderId="43" xfId="1" applyFont="1" applyFill="1" applyBorder="1" applyAlignment="1">
      <alignment horizontal="center"/>
    </xf>
    <xf numFmtId="44" fontId="0" fillId="6" borderId="44" xfId="1" applyFont="1" applyFill="1" applyBorder="1" applyAlignment="1">
      <alignment horizontal="center"/>
    </xf>
    <xf numFmtId="44" fontId="0" fillId="6" borderId="41" xfId="1" applyFont="1" applyFill="1" applyBorder="1" applyAlignment="1">
      <alignment horizontal="center"/>
    </xf>
    <xf numFmtId="44" fontId="0" fillId="6" borderId="45" xfId="1" applyFont="1" applyFill="1" applyBorder="1" applyAlignment="1">
      <alignment horizontal="center"/>
    </xf>
    <xf numFmtId="44" fontId="0" fillId="6" borderId="85" xfId="1" applyFont="1" applyFill="1" applyBorder="1" applyAlignment="1">
      <alignment horizontal="center"/>
    </xf>
    <xf numFmtId="43" fontId="0" fillId="6" borderId="41" xfId="0" applyNumberFormat="1" applyFill="1" applyBorder="1" applyAlignment="1">
      <alignment horizontal="center"/>
    </xf>
    <xf numFmtId="43" fontId="0" fillId="6" borderId="44" xfId="0" applyNumberFormat="1" applyFill="1" applyBorder="1" applyAlignment="1">
      <alignment horizontal="center"/>
    </xf>
    <xf numFmtId="43" fontId="0" fillId="0" borderId="33" xfId="1" applyNumberFormat="1" applyFont="1" applyBorder="1" applyAlignment="1">
      <alignment horizontal="center"/>
    </xf>
    <xf numFmtId="43" fontId="0" fillId="6" borderId="30" xfId="1" applyNumberFormat="1" applyFont="1" applyFill="1" applyBorder="1" applyAlignment="1">
      <alignment horizontal="center"/>
    </xf>
    <xf numFmtId="43" fontId="0" fillId="6" borderId="33" xfId="1" applyNumberFormat="1" applyFont="1" applyFill="1" applyBorder="1" applyAlignment="1">
      <alignment horizontal="center"/>
    </xf>
    <xf numFmtId="43" fontId="0" fillId="6" borderId="71" xfId="1" applyNumberFormat="1" applyFont="1" applyFill="1" applyBorder="1" applyAlignment="1">
      <alignment horizontal="center"/>
    </xf>
    <xf numFmtId="43" fontId="0" fillId="0" borderId="45" xfId="1" applyNumberFormat="1" applyFont="1" applyBorder="1" applyAlignment="1">
      <alignment horizontal="center"/>
    </xf>
    <xf numFmtId="43" fontId="0" fillId="6" borderId="43" xfId="1" applyNumberFormat="1" applyFont="1" applyFill="1" applyBorder="1" applyAlignment="1">
      <alignment horizontal="center"/>
    </xf>
    <xf numFmtId="43" fontId="0" fillId="6" borderId="44" xfId="1" applyNumberFormat="1" applyFont="1" applyFill="1" applyBorder="1" applyAlignment="1">
      <alignment horizontal="center"/>
    </xf>
    <xf numFmtId="43" fontId="0" fillId="6" borderId="41" xfId="1" applyNumberFormat="1" applyFont="1" applyFill="1" applyBorder="1" applyAlignment="1">
      <alignment horizontal="center"/>
    </xf>
    <xf numFmtId="43" fontId="0" fillId="6" borderId="45" xfId="1" applyNumberFormat="1" applyFont="1" applyFill="1" applyBorder="1" applyAlignment="1">
      <alignment horizontal="center"/>
    </xf>
    <xf numFmtId="43" fontId="0" fillId="6" borderId="85" xfId="1" applyNumberFormat="1" applyFont="1" applyFill="1" applyBorder="1" applyAlignment="1">
      <alignment horizontal="center"/>
    </xf>
    <xf numFmtId="0" fontId="0" fillId="6" borderId="85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0" fontId="0" fillId="6" borderId="84" xfId="0" applyFill="1" applyBorder="1" applyAlignment="1">
      <alignment horizontal="center"/>
    </xf>
    <xf numFmtId="0" fontId="27" fillId="0" borderId="88" xfId="0" applyFont="1" applyBorder="1" applyAlignment="1">
      <alignment horizontal="center"/>
    </xf>
    <xf numFmtId="0" fontId="12" fillId="0" borderId="89" xfId="0" applyFont="1" applyBorder="1" applyAlignment="1">
      <alignment horizontal="center"/>
    </xf>
    <xf numFmtId="0" fontId="12" fillId="0" borderId="90" xfId="0" applyFont="1" applyBorder="1" applyAlignment="1">
      <alignment horizontal="center"/>
    </xf>
    <xf numFmtId="0" fontId="12" fillId="0" borderId="9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92" xfId="0" applyFont="1" applyBorder="1" applyAlignment="1">
      <alignment horizontal="center"/>
    </xf>
    <xf numFmtId="0" fontId="12" fillId="0" borderId="93" xfId="0" applyFont="1" applyBorder="1" applyAlignment="1">
      <alignment horizontal="center"/>
    </xf>
    <xf numFmtId="0" fontId="12" fillId="0" borderId="94" xfId="0" applyFont="1" applyBorder="1" applyAlignment="1">
      <alignment horizontal="center"/>
    </xf>
    <xf numFmtId="0" fontId="12" fillId="0" borderId="95" xfId="0" applyFont="1" applyBorder="1" applyAlignment="1">
      <alignment horizontal="center"/>
    </xf>
    <xf numFmtId="0" fontId="0" fillId="0" borderId="100" xfId="0" applyBorder="1" applyAlignment="1">
      <alignment horizontal="center"/>
    </xf>
    <xf numFmtId="0" fontId="0" fillId="0" borderId="99" xfId="0" applyBorder="1" applyAlignment="1">
      <alignment horizontal="center"/>
    </xf>
    <xf numFmtId="0" fontId="0" fillId="0" borderId="101" xfId="0" applyBorder="1" applyAlignment="1">
      <alignment horizontal="center"/>
    </xf>
    <xf numFmtId="0" fontId="0" fillId="0" borderId="103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0" fillId="0" borderId="107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5" borderId="7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71" xfId="0" applyFill="1" applyBorder="1" applyAlignment="1">
      <alignment horizontal="center"/>
    </xf>
    <xf numFmtId="0" fontId="19" fillId="3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13" fillId="0" borderId="65" xfId="0" applyFont="1" applyBorder="1" applyAlignment="1">
      <alignment vertical="top"/>
    </xf>
    <xf numFmtId="0" fontId="13" fillId="0" borderId="66" xfId="0" applyFont="1" applyBorder="1" applyAlignment="1">
      <alignment vertical="top"/>
    </xf>
    <xf numFmtId="0" fontId="21" fillId="4" borderId="0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/>
    </xf>
    <xf numFmtId="0" fontId="22" fillId="0" borderId="7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71" xfId="0" applyFont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5" borderId="77" xfId="0" applyFill="1" applyBorder="1" applyAlignment="1">
      <alignment horizontal="center"/>
    </xf>
    <xf numFmtId="0" fontId="0" fillId="5" borderId="78" xfId="0" applyFill="1" applyBorder="1" applyAlignment="1">
      <alignment horizontal="center"/>
    </xf>
    <xf numFmtId="0" fontId="0" fillId="5" borderId="79" xfId="0" applyFill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1" xfId="0" applyBorder="1" applyAlignment="1">
      <alignment horizontal="center"/>
    </xf>
    <xf numFmtId="0" fontId="24" fillId="5" borderId="71" xfId="0" applyFont="1" applyFill="1" applyBorder="1" applyAlignment="1">
      <alignment horizontal="center" vertical="center"/>
    </xf>
    <xf numFmtId="0" fontId="0" fillId="24" borderId="1" xfId="0" applyFill="1" applyBorder="1"/>
    <xf numFmtId="0" fontId="0" fillId="10" borderId="3" xfId="0" applyFill="1" applyBorder="1"/>
    <xf numFmtId="0" fontId="0" fillId="10" borderId="5" xfId="0" applyFill="1" applyBorder="1"/>
    <xf numFmtId="0" fontId="0" fillId="9" borderId="3" xfId="0" applyFill="1" applyBorder="1"/>
    <xf numFmtId="0" fontId="0" fillId="9" borderId="5" xfId="0" applyFill="1" applyBorder="1"/>
    <xf numFmtId="0" fontId="0" fillId="14" borderId="3" xfId="0" applyFill="1" applyBorder="1"/>
    <xf numFmtId="0" fontId="0" fillId="14" borderId="5" xfId="0" applyFill="1" applyBorder="1"/>
    <xf numFmtId="0" fontId="0" fillId="6" borderId="3" xfId="0" applyFill="1" applyBorder="1"/>
    <xf numFmtId="0" fontId="0" fillId="6" borderId="5" xfId="0" applyFill="1" applyBorder="1"/>
    <xf numFmtId="0" fontId="0" fillId="8" borderId="3" xfId="0" applyFill="1" applyBorder="1"/>
    <xf numFmtId="0" fontId="0" fillId="8" borderId="5" xfId="0" applyFill="1" applyBorder="1"/>
    <xf numFmtId="0" fontId="0" fillId="16" borderId="3" xfId="0" applyFill="1" applyBorder="1"/>
    <xf numFmtId="0" fontId="0" fillId="16" borderId="5" xfId="0" applyFill="1" applyBorder="1"/>
    <xf numFmtId="0" fontId="0" fillId="18" borderId="3" xfId="0" applyFill="1" applyBorder="1"/>
    <xf numFmtId="0" fontId="0" fillId="18" borderId="5" xfId="0" applyFill="1" applyBorder="1"/>
    <xf numFmtId="0" fontId="0" fillId="19" borderId="3" xfId="0" applyFill="1" applyBorder="1"/>
    <xf numFmtId="0" fontId="0" fillId="19" borderId="5" xfId="0" applyFill="1" applyBorder="1"/>
    <xf numFmtId="0" fontId="0" fillId="20" borderId="3" xfId="0" applyFill="1" applyBorder="1"/>
    <xf numFmtId="0" fontId="0" fillId="20" borderId="5" xfId="0" applyFill="1" applyBorder="1"/>
    <xf numFmtId="0" fontId="0" fillId="21" borderId="3" xfId="0" applyFill="1" applyBorder="1"/>
    <xf numFmtId="0" fontId="0" fillId="21" borderId="5" xfId="0" applyFill="1" applyBorder="1"/>
    <xf numFmtId="0" fontId="0" fillId="23" borderId="3" xfId="0" applyFill="1" applyBorder="1"/>
    <xf numFmtId="0" fontId="0" fillId="23" borderId="5" xfId="0" applyFill="1" applyBorder="1"/>
    <xf numFmtId="0" fontId="0" fillId="22" borderId="77" xfId="0" applyFill="1" applyBorder="1" applyAlignment="1">
      <alignment horizontal="center"/>
    </xf>
    <xf numFmtId="0" fontId="0" fillId="22" borderId="79" xfId="0" applyFill="1" applyBorder="1" applyAlignment="1">
      <alignment horizontal="center"/>
    </xf>
    <xf numFmtId="0" fontId="0" fillId="22" borderId="80" xfId="0" applyFill="1" applyBorder="1" applyAlignment="1">
      <alignment horizontal="center"/>
    </xf>
    <xf numFmtId="0" fontId="0" fillId="22" borderId="81" xfId="0" applyFill="1" applyBorder="1" applyAlignment="1">
      <alignment horizontal="center"/>
    </xf>
    <xf numFmtId="0" fontId="0" fillId="25" borderId="77" xfId="0" applyFill="1" applyBorder="1" applyAlignment="1">
      <alignment horizontal="center"/>
    </xf>
    <xf numFmtId="0" fontId="0" fillId="25" borderId="79" xfId="0" applyFill="1" applyBorder="1" applyAlignment="1">
      <alignment horizontal="center"/>
    </xf>
    <xf numFmtId="0" fontId="0" fillId="25" borderId="80" xfId="0" applyFill="1" applyBorder="1" applyAlignment="1">
      <alignment horizontal="center"/>
    </xf>
    <xf numFmtId="0" fontId="0" fillId="25" borderId="81" xfId="0" applyFill="1" applyBorder="1" applyAlignment="1">
      <alignment horizontal="center"/>
    </xf>
    <xf numFmtId="0" fontId="0" fillId="13" borderId="77" xfId="0" applyFill="1" applyBorder="1" applyAlignment="1">
      <alignment horizontal="center"/>
    </xf>
    <xf numFmtId="0" fontId="0" fillId="13" borderId="79" xfId="0" applyFill="1" applyBorder="1" applyAlignment="1">
      <alignment horizontal="center"/>
    </xf>
    <xf numFmtId="0" fontId="0" fillId="13" borderId="80" xfId="0" applyFill="1" applyBorder="1" applyAlignment="1">
      <alignment horizontal="center"/>
    </xf>
    <xf numFmtId="0" fontId="0" fillId="13" borderId="81" xfId="0" applyFill="1" applyBorder="1" applyAlignment="1">
      <alignment horizontal="center"/>
    </xf>
    <xf numFmtId="0" fontId="0" fillId="15" borderId="77" xfId="0" applyFill="1" applyBorder="1" applyAlignment="1">
      <alignment horizontal="center"/>
    </xf>
    <xf numFmtId="0" fontId="0" fillId="15" borderId="79" xfId="0" applyFill="1" applyBorder="1" applyAlignment="1">
      <alignment horizontal="center"/>
    </xf>
    <xf numFmtId="0" fontId="0" fillId="15" borderId="80" xfId="0" applyFill="1" applyBorder="1" applyAlignment="1">
      <alignment horizontal="center"/>
    </xf>
    <xf numFmtId="0" fontId="0" fillId="15" borderId="81" xfId="0" applyFill="1" applyBorder="1" applyAlignment="1">
      <alignment horizontal="center"/>
    </xf>
    <xf numFmtId="0" fontId="0" fillId="17" borderId="77" xfId="0" applyFill="1" applyBorder="1" applyAlignment="1">
      <alignment horizontal="center"/>
    </xf>
    <xf numFmtId="0" fontId="0" fillId="17" borderId="79" xfId="0" applyFill="1" applyBorder="1" applyAlignment="1">
      <alignment horizontal="center"/>
    </xf>
    <xf numFmtId="0" fontId="0" fillId="17" borderId="80" xfId="0" applyFill="1" applyBorder="1" applyAlignment="1">
      <alignment horizontal="center"/>
    </xf>
    <xf numFmtId="0" fontId="0" fillId="17" borderId="81" xfId="0" applyFill="1" applyBorder="1" applyAlignment="1">
      <alignment horizontal="center"/>
    </xf>
    <xf numFmtId="0" fontId="0" fillId="11" borderId="77" xfId="0" applyFill="1" applyBorder="1" applyAlignment="1">
      <alignment horizontal="center"/>
    </xf>
    <xf numFmtId="0" fontId="0" fillId="11" borderId="79" xfId="0" applyFill="1" applyBorder="1" applyAlignment="1">
      <alignment horizontal="center"/>
    </xf>
    <xf numFmtId="0" fontId="0" fillId="11" borderId="80" xfId="0" applyFill="1" applyBorder="1" applyAlignment="1">
      <alignment horizontal="center"/>
    </xf>
    <xf numFmtId="0" fontId="0" fillId="11" borderId="81" xfId="0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66FFFF"/>
      <color rgb="FF00FF00"/>
      <color rgb="FFFF9999"/>
      <color rgb="FFFF99FF"/>
      <color rgb="FF6699FF"/>
      <color rgb="FFCC99FF"/>
      <color rgb="FFCCFFFF"/>
      <color rgb="FF99FF99"/>
      <color rgb="FFFFFF66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BANCOS(MOVIMIENTOS)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movimientos</c:v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'HOJA DE TRABAJO'!$F$10:$K$10</c:f>
              <c:strCache>
                <c:ptCount val="3"/>
                <c:pt idx="0">
                  <c:v>DEBE</c:v>
                </c:pt>
                <c:pt idx="2">
                  <c:v>HABER</c:v>
                </c:pt>
              </c:strCache>
            </c:strRef>
          </c:cat>
          <c:val>
            <c:numRef>
              <c:f>'HOJA DE TRABAJO'!$F$11:$K$11</c:f>
              <c:numCache>
                <c:formatCode>_("$"* #,##0.00_);_("$"* \(#,##0.00\);_("$"* "-"??_);_(@_)</c:formatCode>
                <c:ptCount val="4"/>
                <c:pt idx="0">
                  <c:v>22378</c:v>
                </c:pt>
                <c:pt idx="2">
                  <c:v>1422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1"/>
    </mc:Choice>
    <mc:Fallback>
      <c:style val="41"/>
    </mc:Fallback>
  </mc:AlternateContent>
  <c:chart>
    <c:title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ALMACÉN</c:v>
          </c:tx>
          <c:invertIfNegative val="0"/>
          <c:cat>
            <c:strRef>
              <c:f>'HOJA DE TRABAJO'!$F$10:$K$10</c:f>
              <c:strCache>
                <c:ptCount val="3"/>
                <c:pt idx="0">
                  <c:v>DEBE</c:v>
                </c:pt>
                <c:pt idx="2">
                  <c:v>HABER</c:v>
                </c:pt>
              </c:strCache>
            </c:strRef>
          </c:cat>
          <c:val>
            <c:numRef>
              <c:f>'HOJA DE TRABAJO'!$F$12:$K$12</c:f>
              <c:numCache>
                <c:formatCode>_(* #,##0.00_);_(* \(#,##0.00\);_(* "-"??_);_(@_)</c:formatCode>
                <c:ptCount val="4"/>
                <c:pt idx="0">
                  <c:v>980</c:v>
                </c:pt>
                <c:pt idx="2">
                  <c:v>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7145120"/>
        <c:axId val="247140808"/>
        <c:axId val="0"/>
      </c:bar3DChart>
      <c:catAx>
        <c:axId val="247145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7140808"/>
        <c:crosses val="autoZero"/>
        <c:auto val="1"/>
        <c:lblAlgn val="ctr"/>
        <c:lblOffset val="100"/>
        <c:noMultiLvlLbl val="0"/>
      </c:catAx>
      <c:valAx>
        <c:axId val="2471408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471451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'BALANCE GENERAL'!$D$8:$D$12</c:f>
              <c:strCache>
                <c:ptCount val="5"/>
                <c:pt idx="0">
                  <c:v>BANCOS</c:v>
                </c:pt>
                <c:pt idx="1">
                  <c:v>ALMACÉN </c:v>
                </c:pt>
                <c:pt idx="2">
                  <c:v>IVA ACREDITABLE</c:v>
                </c:pt>
                <c:pt idx="3">
                  <c:v>MOB. Y EQUIPO</c:v>
                </c:pt>
                <c:pt idx="4">
                  <c:v>IVA POR ACREDITAR</c:v>
                </c:pt>
              </c:strCache>
            </c:strRef>
          </c:cat>
          <c:val>
            <c:numRef>
              <c:f>'BALANCE GENERAL'!$G$8:$G$12</c:f>
              <c:numCache>
                <c:formatCode>_(* #,##0.00_);_(* \(#,##0.00\);_(* "-"??_);_(@_)</c:formatCode>
                <c:ptCount val="5"/>
                <c:pt idx="0" formatCode="_(&quot;$&quot;* #,##0.00_);_(&quot;$&quot;* \(#,##0.00\);_(&quot;$&quot;* &quot;-&quot;??_);_(@_)">
                  <c:v>20956</c:v>
                </c:pt>
                <c:pt idx="1">
                  <c:v>75</c:v>
                </c:pt>
                <c:pt idx="2">
                  <c:v>2424.8000000000002</c:v>
                </c:pt>
                <c:pt idx="3">
                  <c:v>14705</c:v>
                </c:pt>
                <c:pt idx="4">
                  <c:v>52.800000000000004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4"/>
    </mc:Choice>
    <mc:Fallback>
      <c:style val="4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8743802857976086"/>
          <c:y val="0.17554259096836924"/>
          <c:w val="0.7024956912574768"/>
          <c:h val="0.49012776012504494"/>
        </c:manualLayout>
      </c:layout>
      <c:barChart>
        <c:barDir val="col"/>
        <c:grouping val="clustered"/>
        <c:varyColors val="0"/>
        <c:ser>
          <c:idx val="0"/>
          <c:order val="0"/>
          <c:tx>
            <c:v>PASIVOS</c:v>
          </c:tx>
          <c:invertIfNegative val="0"/>
          <c:dLbls>
            <c:dLbl>
              <c:idx val="6"/>
              <c:layout>
                <c:manualLayout>
                  <c:x val="0"/>
                  <c:y val="6.367214349837211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'BALANCE GENERAL'!$L$8:$L$15</c:f>
              <c:strCache>
                <c:ptCount val="8"/>
                <c:pt idx="0">
                  <c:v>PROVEEDORES </c:v>
                </c:pt>
                <c:pt idx="1">
                  <c:v>IVA TRASLADADO</c:v>
                </c:pt>
                <c:pt idx="2">
                  <c:v>IMPUESTO SOBRE LA RENTA</c:v>
                </c:pt>
                <c:pt idx="6">
                  <c:v>CAPITAL</c:v>
                </c:pt>
                <c:pt idx="7">
                  <c:v>UTILIDAD NETA DEL EJERCICIO</c:v>
                </c:pt>
              </c:strCache>
            </c:strRef>
          </c:cat>
          <c:val>
            <c:numRef>
              <c:f>'BALANCE GENERAL'!$O$8:$O$15</c:f>
              <c:numCache>
                <c:formatCode>_(* #,##0.00_);_(* \(#,##0.00\);_(* "-"??_);_(@_)</c:formatCode>
                <c:ptCount val="8"/>
                <c:pt idx="0" formatCode="_(&quot;$&quot;* #,##0.00_);_(&quot;$&quot;* \(#,##0.00\);_(&quot;$&quot;* &quot;-&quot;??_);_(@_)">
                  <c:v>382.8</c:v>
                </c:pt>
                <c:pt idx="1">
                  <c:v>328</c:v>
                </c:pt>
                <c:pt idx="2">
                  <c:v>100</c:v>
                </c:pt>
                <c:pt idx="6" formatCode="_(&quot;$&quot;* #,##0.00_);_(&quot;$&quot;* \(#,##0.00\);_(&quot;$&quot;* &quot;-&quot;??_);_(@_)">
                  <c:v>37257.800000000003</c:v>
                </c:pt>
                <c:pt idx="7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47143160"/>
        <c:axId val="247138456"/>
      </c:barChart>
      <c:catAx>
        <c:axId val="247143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47138456"/>
        <c:crosses val="autoZero"/>
        <c:auto val="1"/>
        <c:lblAlgn val="ctr"/>
        <c:lblOffset val="100"/>
        <c:noMultiLvlLbl val="0"/>
      </c:catAx>
      <c:valAx>
        <c:axId val="247138456"/>
        <c:scaling>
          <c:orientation val="minMax"/>
          <c:max val="40000"/>
          <c:min val="50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47143160"/>
        <c:crosses val="autoZero"/>
        <c:crossBetween val="between"/>
        <c:majorUnit val="5000"/>
        <c:minorUnit val="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microsoft.com/office/2007/relationships/hdphoto" Target="../media/hdphoto1.wdp"/><Relationship Id="rId1" Type="http://schemas.openxmlformats.org/officeDocument/2006/relationships/image" Target="../media/image11.jpeg"/><Relationship Id="rId4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4" Type="http://schemas.openxmlformats.org/officeDocument/2006/relationships/image" Target="../media/image1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225589</xdr:colOff>
      <xdr:row>0</xdr:row>
      <xdr:rowOff>107932</xdr:rowOff>
    </xdr:from>
    <xdr:to>
      <xdr:col>3</xdr:col>
      <xdr:colOff>793268</xdr:colOff>
      <xdr:row>9</xdr:row>
      <xdr:rowOff>120091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0246" y="107932"/>
          <a:ext cx="2156993" cy="167767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3</xdr:col>
      <xdr:colOff>706415</xdr:colOff>
      <xdr:row>1</xdr:row>
      <xdr:rowOff>167686</xdr:rowOff>
    </xdr:from>
    <xdr:to>
      <xdr:col>6</xdr:col>
      <xdr:colOff>130629</xdr:colOff>
      <xdr:row>14</xdr:row>
      <xdr:rowOff>183899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0386" y="352743"/>
          <a:ext cx="1808186" cy="242195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6</xdr:col>
      <xdr:colOff>65314</xdr:colOff>
      <xdr:row>0</xdr:row>
      <xdr:rowOff>152400</xdr:rowOff>
    </xdr:from>
    <xdr:to>
      <xdr:col>9</xdr:col>
      <xdr:colOff>424543</xdr:colOff>
      <xdr:row>13</xdr:row>
      <xdr:rowOff>32657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3257" y="152400"/>
          <a:ext cx="2743200" cy="2286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9</xdr:col>
      <xdr:colOff>720095</xdr:colOff>
      <xdr:row>0</xdr:row>
      <xdr:rowOff>65314</xdr:rowOff>
    </xdr:from>
    <xdr:to>
      <xdr:col>12</xdr:col>
      <xdr:colOff>283028</xdr:colOff>
      <xdr:row>13</xdr:row>
      <xdr:rowOff>163285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2009" y="65314"/>
          <a:ext cx="1946905" cy="250371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16</xdr:col>
      <xdr:colOff>0</xdr:colOff>
      <xdr:row>2</xdr:row>
      <xdr:rowOff>174171</xdr:rowOff>
    </xdr:from>
    <xdr:to>
      <xdr:col>19</xdr:col>
      <xdr:colOff>1680</xdr:colOff>
      <xdr:row>10</xdr:row>
      <xdr:rowOff>174172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4514" y="544285"/>
          <a:ext cx="2385652" cy="1480458"/>
        </a:xfrm>
        <a:prstGeom prst="rect">
          <a:avLst/>
        </a:prstGeom>
      </xdr:spPr>
    </xdr:pic>
    <xdr:clientData/>
  </xdr:twoCellAnchor>
  <xdr:twoCellAnchor editAs="oneCell">
    <xdr:from>
      <xdr:col>13</xdr:col>
      <xdr:colOff>391079</xdr:colOff>
      <xdr:row>8</xdr:row>
      <xdr:rowOff>174172</xdr:rowOff>
    </xdr:from>
    <xdr:to>
      <xdr:col>16</xdr:col>
      <xdr:colOff>293914</xdr:colOff>
      <xdr:row>17</xdr:row>
      <xdr:rowOff>52252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1622" y="1654629"/>
          <a:ext cx="2286806" cy="15435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106136</xdr:rowOff>
    </xdr:from>
    <xdr:to>
      <xdr:col>2</xdr:col>
      <xdr:colOff>489857</xdr:colOff>
      <xdr:row>30</xdr:row>
      <xdr:rowOff>0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92336"/>
          <a:ext cx="2079171" cy="155937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2</xdr:col>
      <xdr:colOff>489857</xdr:colOff>
      <xdr:row>19</xdr:row>
      <xdr:rowOff>119742</xdr:rowOff>
    </xdr:from>
    <xdr:to>
      <xdr:col>5</xdr:col>
      <xdr:colOff>166914</xdr:colOff>
      <xdr:row>28</xdr:row>
      <xdr:rowOff>0</xdr:rowOff>
    </xdr:to>
    <xdr:pic>
      <xdr:nvPicPr>
        <xdr:cNvPr id="9" name="8 Imagen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9171" y="3635828"/>
          <a:ext cx="2061029" cy="1545772"/>
        </a:xfrm>
        <a:prstGeom prst="rect">
          <a:avLst/>
        </a:prstGeom>
      </xdr:spPr>
    </xdr:pic>
    <xdr:clientData/>
  </xdr:twoCellAnchor>
  <xdr:twoCellAnchor editAs="oneCell">
    <xdr:from>
      <xdr:col>5</xdr:col>
      <xdr:colOff>558800</xdr:colOff>
      <xdr:row>16</xdr:row>
      <xdr:rowOff>147471</xdr:rowOff>
    </xdr:from>
    <xdr:to>
      <xdr:col>8</xdr:col>
      <xdr:colOff>172127</xdr:colOff>
      <xdr:row>26</xdr:row>
      <xdr:rowOff>0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2086" y="3108385"/>
          <a:ext cx="1997298" cy="1703101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16</xdr:row>
      <xdr:rowOff>76200</xdr:rowOff>
    </xdr:from>
    <xdr:to>
      <xdr:col>11</xdr:col>
      <xdr:colOff>116337</xdr:colOff>
      <xdr:row>23</xdr:row>
      <xdr:rowOff>159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51914" y="3037114"/>
          <a:ext cx="1705652" cy="121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3</xdr:col>
      <xdr:colOff>0</xdr:colOff>
      <xdr:row>4</xdr:row>
      <xdr:rowOff>9525</xdr:rowOff>
    </xdr:to>
    <xdr:sp macro="" textlink="">
      <xdr:nvSpPr>
        <xdr:cNvPr id="3" name="Rectángulo redondeado 2"/>
        <xdr:cNvSpPr/>
      </xdr:nvSpPr>
      <xdr:spPr>
        <a:xfrm>
          <a:off x="0" y="200025"/>
          <a:ext cx="3028950" cy="571500"/>
        </a:xfrm>
        <a:prstGeom prst="roundRect">
          <a:avLst/>
        </a:prstGeom>
        <a:solidFill>
          <a:sysClr val="window" lastClr="FFFFFF"/>
        </a:solidFill>
        <a:ln w="9525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2</xdr:row>
      <xdr:rowOff>9525</xdr:rowOff>
    </xdr:to>
    <xdr:cxnSp macro="">
      <xdr:nvCxnSpPr>
        <xdr:cNvPr id="5" name="Conector recto 4"/>
        <xdr:cNvCxnSpPr/>
      </xdr:nvCxnSpPr>
      <xdr:spPr>
        <a:xfrm flipH="1">
          <a:off x="0" y="381000"/>
          <a:ext cx="3028950" cy="9525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0</xdr:rowOff>
    </xdr:to>
    <xdr:cxnSp macro="">
      <xdr:nvCxnSpPr>
        <xdr:cNvPr id="7" name="Conector recto 6"/>
        <xdr:cNvCxnSpPr/>
      </xdr:nvCxnSpPr>
      <xdr:spPr>
        <a:xfrm>
          <a:off x="0" y="571500"/>
          <a:ext cx="2943225" cy="0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</xdr:colOff>
      <xdr:row>1</xdr:row>
      <xdr:rowOff>0</xdr:rowOff>
    </xdr:from>
    <xdr:ext cx="2943224" cy="190500"/>
    <xdr:sp macro="" textlink="">
      <xdr:nvSpPr>
        <xdr:cNvPr id="9" name="CuadroTexto 8"/>
        <xdr:cNvSpPr txBox="1"/>
      </xdr:nvSpPr>
      <xdr:spPr>
        <a:xfrm>
          <a:off x="1" y="190500"/>
          <a:ext cx="2943224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 sz="1100"/>
        </a:p>
        <a:p>
          <a:endParaRPr lang="es-MX" sz="1100"/>
        </a:p>
      </xdr:txBody>
    </xdr:sp>
    <xdr:clientData/>
  </xdr:oneCellAnchor>
  <xdr:oneCellAnchor>
    <xdr:from>
      <xdr:col>0</xdr:col>
      <xdr:colOff>0</xdr:colOff>
      <xdr:row>2</xdr:row>
      <xdr:rowOff>9525</xdr:rowOff>
    </xdr:from>
    <xdr:ext cx="2943224" cy="190500"/>
    <xdr:sp macro="" textlink="">
      <xdr:nvSpPr>
        <xdr:cNvPr id="10" name="CuadroTexto 9"/>
        <xdr:cNvSpPr txBox="1"/>
      </xdr:nvSpPr>
      <xdr:spPr>
        <a:xfrm>
          <a:off x="0" y="390525"/>
          <a:ext cx="2943224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 </a:t>
          </a:r>
          <a:r>
            <a:rPr lang="es-MX" sz="1200" b="1"/>
            <a:t>COSTOS Y GASTOS S.A. DE C.V.</a:t>
          </a:r>
        </a:p>
        <a:p>
          <a:endParaRPr lang="es-MX" sz="1100"/>
        </a:p>
      </xdr:txBody>
    </xdr:sp>
    <xdr:clientData/>
  </xdr:oneCellAnchor>
  <xdr:oneCellAnchor>
    <xdr:from>
      <xdr:col>0</xdr:col>
      <xdr:colOff>19051</xdr:colOff>
      <xdr:row>3</xdr:row>
      <xdr:rowOff>0</xdr:rowOff>
    </xdr:from>
    <xdr:ext cx="2943224" cy="190500"/>
    <xdr:sp macro="" textlink="">
      <xdr:nvSpPr>
        <xdr:cNvPr id="11" name="CuadroTexto 10"/>
        <xdr:cNvSpPr txBox="1"/>
      </xdr:nvSpPr>
      <xdr:spPr>
        <a:xfrm>
          <a:off x="19051" y="571500"/>
          <a:ext cx="2943224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MX" sz="1100"/>
        </a:p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558901</xdr:colOff>
      <xdr:row>21</xdr:row>
      <xdr:rowOff>51312</xdr:rowOff>
    </xdr:from>
    <xdr:to>
      <xdr:col>8</xdr:col>
      <xdr:colOff>194735</xdr:colOff>
      <xdr:row>21</xdr:row>
      <xdr:rowOff>147190</xdr:rowOff>
    </xdr:to>
    <xdr:sp macro="" textlink="">
      <xdr:nvSpPr>
        <xdr:cNvPr id="3" name="Igual que 2"/>
        <xdr:cNvSpPr/>
      </xdr:nvSpPr>
      <xdr:spPr>
        <a:xfrm rot="21337606">
          <a:off x="5892901" y="4215098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553358</xdr:colOff>
      <xdr:row>21</xdr:row>
      <xdr:rowOff>54429</xdr:rowOff>
    </xdr:from>
    <xdr:to>
      <xdr:col>11</xdr:col>
      <xdr:colOff>189192</xdr:colOff>
      <xdr:row>21</xdr:row>
      <xdr:rowOff>150307</xdr:rowOff>
    </xdr:to>
    <xdr:sp macro="" textlink="">
      <xdr:nvSpPr>
        <xdr:cNvPr id="4" name="Igual que 3"/>
        <xdr:cNvSpPr/>
      </xdr:nvSpPr>
      <xdr:spPr>
        <a:xfrm rot="21337606">
          <a:off x="8173358" y="4218215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263072</xdr:colOff>
      <xdr:row>21</xdr:row>
      <xdr:rowOff>9072</xdr:rowOff>
    </xdr:from>
    <xdr:to>
      <xdr:col>13</xdr:col>
      <xdr:colOff>660906</xdr:colOff>
      <xdr:row>21</xdr:row>
      <xdr:rowOff>104950</xdr:rowOff>
    </xdr:to>
    <xdr:sp macro="" textlink="">
      <xdr:nvSpPr>
        <xdr:cNvPr id="5" name="Igual que 4"/>
        <xdr:cNvSpPr/>
      </xdr:nvSpPr>
      <xdr:spPr>
        <a:xfrm>
          <a:off x="10169072" y="4172858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272143</xdr:colOff>
      <xdr:row>21</xdr:row>
      <xdr:rowOff>36285</xdr:rowOff>
    </xdr:from>
    <xdr:to>
      <xdr:col>1</xdr:col>
      <xdr:colOff>669977</xdr:colOff>
      <xdr:row>21</xdr:row>
      <xdr:rowOff>132163</xdr:rowOff>
    </xdr:to>
    <xdr:sp macro="" textlink="">
      <xdr:nvSpPr>
        <xdr:cNvPr id="6" name="Igual que 5"/>
        <xdr:cNvSpPr/>
      </xdr:nvSpPr>
      <xdr:spPr>
        <a:xfrm>
          <a:off x="1034143" y="4200071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244928</xdr:colOff>
      <xdr:row>23</xdr:row>
      <xdr:rowOff>18143</xdr:rowOff>
    </xdr:from>
    <xdr:to>
      <xdr:col>4</xdr:col>
      <xdr:colOff>642762</xdr:colOff>
      <xdr:row>23</xdr:row>
      <xdr:rowOff>114021</xdr:rowOff>
    </xdr:to>
    <xdr:sp macro="" textlink="">
      <xdr:nvSpPr>
        <xdr:cNvPr id="7" name="Igual que 6"/>
        <xdr:cNvSpPr/>
      </xdr:nvSpPr>
      <xdr:spPr>
        <a:xfrm>
          <a:off x="3292928" y="4581072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308429</xdr:colOff>
      <xdr:row>14</xdr:row>
      <xdr:rowOff>18143</xdr:rowOff>
    </xdr:from>
    <xdr:to>
      <xdr:col>12</xdr:col>
      <xdr:colOff>706263</xdr:colOff>
      <xdr:row>14</xdr:row>
      <xdr:rowOff>114021</xdr:rowOff>
    </xdr:to>
    <xdr:sp macro="" textlink="">
      <xdr:nvSpPr>
        <xdr:cNvPr id="8" name="Igual que 7"/>
        <xdr:cNvSpPr/>
      </xdr:nvSpPr>
      <xdr:spPr>
        <a:xfrm>
          <a:off x="9452429" y="2803072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207065</xdr:colOff>
      <xdr:row>12</xdr:row>
      <xdr:rowOff>24848</xdr:rowOff>
    </xdr:from>
    <xdr:to>
      <xdr:col>9</xdr:col>
      <xdr:colOff>604899</xdr:colOff>
      <xdr:row>12</xdr:row>
      <xdr:rowOff>120726</xdr:rowOff>
    </xdr:to>
    <xdr:sp macro="" textlink="">
      <xdr:nvSpPr>
        <xdr:cNvPr id="9" name="Igual que 8"/>
        <xdr:cNvSpPr/>
      </xdr:nvSpPr>
      <xdr:spPr>
        <a:xfrm>
          <a:off x="7065065" y="2393674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256761</xdr:colOff>
      <xdr:row>16</xdr:row>
      <xdr:rowOff>0</xdr:rowOff>
    </xdr:from>
    <xdr:to>
      <xdr:col>5</xdr:col>
      <xdr:colOff>654595</xdr:colOff>
      <xdr:row>16</xdr:row>
      <xdr:rowOff>95878</xdr:rowOff>
    </xdr:to>
    <xdr:sp macro="" textlink="">
      <xdr:nvSpPr>
        <xdr:cNvPr id="10" name="Igual que 9"/>
        <xdr:cNvSpPr/>
      </xdr:nvSpPr>
      <xdr:spPr>
        <a:xfrm>
          <a:off x="4066761" y="3180522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182217</xdr:colOff>
      <xdr:row>14</xdr:row>
      <xdr:rowOff>16565</xdr:rowOff>
    </xdr:from>
    <xdr:to>
      <xdr:col>2</xdr:col>
      <xdr:colOff>580051</xdr:colOff>
      <xdr:row>14</xdr:row>
      <xdr:rowOff>112443</xdr:rowOff>
    </xdr:to>
    <xdr:sp macro="" textlink="">
      <xdr:nvSpPr>
        <xdr:cNvPr id="11" name="Igual que 10"/>
        <xdr:cNvSpPr/>
      </xdr:nvSpPr>
      <xdr:spPr>
        <a:xfrm>
          <a:off x="1706217" y="2791239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207065</xdr:colOff>
      <xdr:row>2</xdr:row>
      <xdr:rowOff>24848</xdr:rowOff>
    </xdr:from>
    <xdr:to>
      <xdr:col>5</xdr:col>
      <xdr:colOff>604899</xdr:colOff>
      <xdr:row>2</xdr:row>
      <xdr:rowOff>120726</xdr:rowOff>
    </xdr:to>
    <xdr:sp macro="" textlink="">
      <xdr:nvSpPr>
        <xdr:cNvPr id="12" name="Igual que 11"/>
        <xdr:cNvSpPr/>
      </xdr:nvSpPr>
      <xdr:spPr>
        <a:xfrm>
          <a:off x="4017065" y="422413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207065</xdr:colOff>
      <xdr:row>4</xdr:row>
      <xdr:rowOff>8283</xdr:rowOff>
    </xdr:from>
    <xdr:to>
      <xdr:col>8</xdr:col>
      <xdr:colOff>604899</xdr:colOff>
      <xdr:row>4</xdr:row>
      <xdr:rowOff>104161</xdr:rowOff>
    </xdr:to>
    <xdr:sp macro="" textlink="">
      <xdr:nvSpPr>
        <xdr:cNvPr id="13" name="Igual que 12"/>
        <xdr:cNvSpPr/>
      </xdr:nvSpPr>
      <xdr:spPr>
        <a:xfrm>
          <a:off x="6303065" y="803413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494002</xdr:colOff>
      <xdr:row>1</xdr:row>
      <xdr:rowOff>195708</xdr:rowOff>
    </xdr:from>
    <xdr:to>
      <xdr:col>12</xdr:col>
      <xdr:colOff>891836</xdr:colOff>
      <xdr:row>2</xdr:row>
      <xdr:rowOff>78850</xdr:rowOff>
    </xdr:to>
    <xdr:sp macro="" textlink="">
      <xdr:nvSpPr>
        <xdr:cNvPr id="14" name="Igual que 13"/>
        <xdr:cNvSpPr/>
      </xdr:nvSpPr>
      <xdr:spPr>
        <a:xfrm>
          <a:off x="9418927" y="395733"/>
          <a:ext cx="397834" cy="83167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198783</xdr:colOff>
      <xdr:row>7</xdr:row>
      <xdr:rowOff>41413</xdr:rowOff>
    </xdr:from>
    <xdr:to>
      <xdr:col>1</xdr:col>
      <xdr:colOff>596617</xdr:colOff>
      <xdr:row>7</xdr:row>
      <xdr:rowOff>137291</xdr:rowOff>
    </xdr:to>
    <xdr:sp macro="" textlink="">
      <xdr:nvSpPr>
        <xdr:cNvPr id="15" name="Igual que 14"/>
        <xdr:cNvSpPr/>
      </xdr:nvSpPr>
      <xdr:spPr>
        <a:xfrm>
          <a:off x="960783" y="1441174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274949</xdr:colOff>
      <xdr:row>30</xdr:row>
      <xdr:rowOff>9819</xdr:rowOff>
    </xdr:from>
    <xdr:to>
      <xdr:col>1</xdr:col>
      <xdr:colOff>672783</xdr:colOff>
      <xdr:row>30</xdr:row>
      <xdr:rowOff>105697</xdr:rowOff>
    </xdr:to>
    <xdr:sp macro="" textlink="">
      <xdr:nvSpPr>
        <xdr:cNvPr id="16" name="Igual que 15"/>
        <xdr:cNvSpPr/>
      </xdr:nvSpPr>
      <xdr:spPr>
        <a:xfrm>
          <a:off x="1040877" y="5823015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255309</xdr:colOff>
      <xdr:row>30</xdr:row>
      <xdr:rowOff>39278</xdr:rowOff>
    </xdr:from>
    <xdr:to>
      <xdr:col>11</xdr:col>
      <xdr:colOff>653143</xdr:colOff>
      <xdr:row>30</xdr:row>
      <xdr:rowOff>135156</xdr:rowOff>
    </xdr:to>
    <xdr:sp macro="" textlink="">
      <xdr:nvSpPr>
        <xdr:cNvPr id="17" name="Igual que 16"/>
        <xdr:cNvSpPr/>
      </xdr:nvSpPr>
      <xdr:spPr>
        <a:xfrm>
          <a:off x="3319020" y="5852474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209550</xdr:colOff>
      <xdr:row>45</xdr:row>
      <xdr:rowOff>28575</xdr:rowOff>
    </xdr:from>
    <xdr:to>
      <xdr:col>8</xdr:col>
      <xdr:colOff>607384</xdr:colOff>
      <xdr:row>45</xdr:row>
      <xdr:rowOff>124453</xdr:rowOff>
    </xdr:to>
    <xdr:sp macro="" textlink="">
      <xdr:nvSpPr>
        <xdr:cNvPr id="22" name="Igual que 21"/>
        <xdr:cNvSpPr/>
      </xdr:nvSpPr>
      <xdr:spPr>
        <a:xfrm>
          <a:off x="6391275" y="8848725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180975</xdr:colOff>
      <xdr:row>45</xdr:row>
      <xdr:rowOff>28575</xdr:rowOff>
    </xdr:from>
    <xdr:to>
      <xdr:col>5</xdr:col>
      <xdr:colOff>578809</xdr:colOff>
      <xdr:row>45</xdr:row>
      <xdr:rowOff>124453</xdr:rowOff>
    </xdr:to>
    <xdr:sp macro="" textlink="">
      <xdr:nvSpPr>
        <xdr:cNvPr id="23" name="Igual que 22"/>
        <xdr:cNvSpPr/>
      </xdr:nvSpPr>
      <xdr:spPr>
        <a:xfrm>
          <a:off x="4076700" y="8848725"/>
          <a:ext cx="397834" cy="95878"/>
        </a:xfrm>
        <a:prstGeom prst="mathEqual">
          <a:avLst>
            <a:gd name="adj1" fmla="val 23520"/>
            <a:gd name="adj2" fmla="val 52960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147029</xdr:colOff>
      <xdr:row>26</xdr:row>
      <xdr:rowOff>100262</xdr:rowOff>
    </xdr:from>
    <xdr:to>
      <xdr:col>10</xdr:col>
      <xdr:colOff>558349</xdr:colOff>
      <xdr:row>28</xdr:row>
      <xdr:rowOff>128033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6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6891" r="22413" b="33265"/>
        <a:stretch/>
      </xdr:blipFill>
      <xdr:spPr>
        <a:xfrm>
          <a:off x="7967555" y="5865394"/>
          <a:ext cx="1188360" cy="428823"/>
        </a:xfrm>
        <a:prstGeom prst="rect">
          <a:avLst/>
        </a:prstGeom>
        <a:blipFill>
          <a:blip xmlns:r="http://schemas.openxmlformats.org/officeDocument/2006/relationships" r:embed="rId3"/>
          <a:tile tx="0" ty="0" sx="100000" sy="100000" flip="none" algn="tl"/>
        </a:blipFill>
      </xdr:spPr>
    </xdr:pic>
    <xdr:clientData/>
  </xdr:twoCellAnchor>
  <xdr:twoCellAnchor editAs="oneCell">
    <xdr:from>
      <xdr:col>3</xdr:col>
      <xdr:colOff>1589447</xdr:colOff>
      <xdr:row>26</xdr:row>
      <xdr:rowOff>74342</xdr:rowOff>
    </xdr:from>
    <xdr:to>
      <xdr:col>3</xdr:col>
      <xdr:colOff>2550760</xdr:colOff>
      <xdr:row>28</xdr:row>
      <xdr:rowOff>74342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01520" y="5538440"/>
          <a:ext cx="961313" cy="371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3</xdr:col>
      <xdr:colOff>961313</xdr:colOff>
      <xdr:row>31</xdr:row>
      <xdr:rowOff>2739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3368" y="5582653"/>
          <a:ext cx="961313" cy="371707"/>
        </a:xfrm>
        <a:prstGeom prst="rect">
          <a:avLst/>
        </a:prstGeom>
      </xdr:spPr>
    </xdr:pic>
    <xdr:clientData/>
  </xdr:twoCellAnchor>
  <xdr:twoCellAnchor editAs="oneCell">
    <xdr:from>
      <xdr:col>12</xdr:col>
      <xdr:colOff>588150</xdr:colOff>
      <xdr:row>29</xdr:row>
      <xdr:rowOff>2739</xdr:rowOff>
    </xdr:from>
    <xdr:to>
      <xdr:col>14</xdr:col>
      <xdr:colOff>120316</xdr:colOff>
      <xdr:row>31</xdr:row>
      <xdr:rowOff>2739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16000" contrast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6891" r="22413" b="33265"/>
        <a:stretch/>
      </xdr:blipFill>
      <xdr:spPr>
        <a:xfrm>
          <a:off x="9066403" y="5585392"/>
          <a:ext cx="1120334" cy="368968"/>
        </a:xfrm>
        <a:prstGeom prst="rect">
          <a:avLst/>
        </a:prstGeom>
        <a:blipFill>
          <a:blip xmlns:r="http://schemas.openxmlformats.org/officeDocument/2006/relationships" r:embed="rId4"/>
          <a:tile tx="0" ty="0" sx="100000" sy="100000" flip="none" algn="tl"/>
        </a:blipFill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228600</xdr:colOff>
      <xdr:row>15</xdr:row>
      <xdr:rowOff>3810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411480</xdr:colOff>
      <xdr:row>1</xdr:row>
      <xdr:rowOff>7620</xdr:rowOff>
    </xdr:from>
    <xdr:to>
      <xdr:col>10</xdr:col>
      <xdr:colOff>647700</xdr:colOff>
      <xdr:row>15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365760</xdr:colOff>
      <xdr:row>17</xdr:row>
      <xdr:rowOff>57150</xdr:rowOff>
    </xdr:from>
    <xdr:to>
      <xdr:col>6</xdr:col>
      <xdr:colOff>350520</xdr:colOff>
      <xdr:row>34</xdr:row>
      <xdr:rowOff>53340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47725</xdr:colOff>
      <xdr:row>0</xdr:row>
      <xdr:rowOff>150394</xdr:rowOff>
    </xdr:from>
    <xdr:to>
      <xdr:col>18</xdr:col>
      <xdr:colOff>772025</xdr:colOff>
      <xdr:row>21</xdr:row>
      <xdr:rowOff>90236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7:R32"/>
  <sheetViews>
    <sheetView tabSelected="1" zoomScale="55" zoomScaleNormal="60" workbookViewId="0">
      <selection activeCell="J28" sqref="J28"/>
    </sheetView>
  </sheetViews>
  <sheetFormatPr baseColWidth="10" defaultRowHeight="15" x14ac:dyDescent="0.25"/>
  <sheetData>
    <row r="7" spans="1:18" x14ac:dyDescent="0.25">
      <c r="A7" s="31" t="s">
        <v>200</v>
      </c>
    </row>
    <row r="11" spans="1:18" x14ac:dyDescent="0.25">
      <c r="C11" s="31" t="s">
        <v>87</v>
      </c>
    </row>
    <row r="12" spans="1:18" x14ac:dyDescent="0.25">
      <c r="R12" s="31" t="s">
        <v>209</v>
      </c>
    </row>
    <row r="14" spans="1:18" x14ac:dyDescent="0.25">
      <c r="H14" s="163" t="s">
        <v>202</v>
      </c>
    </row>
    <row r="15" spans="1:18" x14ac:dyDescent="0.25">
      <c r="E15" s="163" t="s">
        <v>201</v>
      </c>
    </row>
    <row r="16" spans="1:18" x14ac:dyDescent="0.25">
      <c r="K16" s="163" t="s">
        <v>203</v>
      </c>
    </row>
    <row r="19" spans="1:15" x14ac:dyDescent="0.25">
      <c r="O19" s="163" t="s">
        <v>208</v>
      </c>
    </row>
    <row r="24" spans="1:15" x14ac:dyDescent="0.25">
      <c r="J24" s="163" t="s">
        <v>204</v>
      </c>
    </row>
    <row r="27" spans="1:15" x14ac:dyDescent="0.25">
      <c r="G27" s="163" t="s">
        <v>205</v>
      </c>
    </row>
    <row r="29" spans="1:15" x14ac:dyDescent="0.25">
      <c r="D29" s="163" t="s">
        <v>206</v>
      </c>
    </row>
    <row r="32" spans="1:15" x14ac:dyDescent="0.25">
      <c r="A32" s="163" t="s">
        <v>207</v>
      </c>
    </row>
  </sheetData>
  <hyperlinks>
    <hyperlink ref="C11" location="'LIBRO RAYADO'!A1" display="LIBRO RAYADO"/>
    <hyperlink ref="A7" location="PROBLEMA!A1" display="PROBLEMA!A1"/>
    <hyperlink ref="E15" location="'ESQUEMA DE MAYOR'!A1" display="'ESQUEMA DE MAYOR'!A1"/>
    <hyperlink ref="H14" location="'TARJETA DE ALMACEN'!A1" display="'TARJETA DE ALMACEN'!A1"/>
    <hyperlink ref="K16" location="'ESTADO DE RESULTADO'!A1" display="'ESTADO DE RESULTADO'!A1"/>
    <hyperlink ref="J24" location="'BALANZA DE COMPROBACIÓN'!A1" display="'BALANZA DE COMPROBACIÓN'!A1"/>
    <hyperlink ref="G27" location="'BALANCE GENERAL'!A1" display="'BALANCE GENERAL'!A1"/>
    <hyperlink ref="D29" location="'HOJA DE TRABAJO'!A1" display="'HOJA DE TRABAJO'!A1"/>
    <hyperlink ref="A32" location="'PÓLIZA DE INGRESO'!A1" display="'PÓLIZA DE INGRESO'!A1"/>
    <hyperlink ref="O19" location="'PÓLIZA DE EGRESO'!A1" display="'PÓLIZA DE EGRESO'!A1"/>
    <hyperlink ref="R12" location="GRAFICA!A1" display="GRAFICA!A1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"/>
  <sheetViews>
    <sheetView workbookViewId="0">
      <selection activeCell="L32" sqref="L32"/>
    </sheetView>
  </sheetViews>
  <sheetFormatPr baseColWidth="10" defaultRowHeight="15" x14ac:dyDescent="0.25"/>
  <sheetData>
    <row r="1" spans="1:12" ht="15.75" thickBot="1" x14ac:dyDescent="0.3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5.75" thickTop="1" x14ac:dyDescent="0.25">
      <c r="A2" s="98"/>
      <c r="B2" s="576" t="s">
        <v>210</v>
      </c>
      <c r="C2" s="576"/>
      <c r="D2" s="576"/>
      <c r="E2" s="576"/>
      <c r="F2" s="576"/>
      <c r="G2" s="576"/>
      <c r="H2" s="576"/>
      <c r="I2" s="576"/>
      <c r="J2" s="577" t="s">
        <v>0</v>
      </c>
      <c r="K2" s="577"/>
      <c r="L2" s="578" t="s">
        <v>152</v>
      </c>
    </row>
    <row r="3" spans="1:12" x14ac:dyDescent="0.25">
      <c r="A3" s="98"/>
      <c r="B3" s="576"/>
      <c r="C3" s="576"/>
      <c r="D3" s="576"/>
      <c r="E3" s="576"/>
      <c r="F3" s="576"/>
      <c r="G3" s="576"/>
      <c r="H3" s="576"/>
      <c r="I3" s="576"/>
      <c r="J3" s="577"/>
      <c r="K3" s="577"/>
      <c r="L3" s="579"/>
    </row>
    <row r="4" spans="1:12" x14ac:dyDescent="0.25">
      <c r="A4" s="98"/>
      <c r="B4" s="99" t="s">
        <v>153</v>
      </c>
      <c r="C4" s="100" t="s">
        <v>154</v>
      </c>
      <c r="D4" s="580" t="s">
        <v>155</v>
      </c>
      <c r="E4" s="580"/>
      <c r="F4" s="580"/>
      <c r="G4" s="580"/>
      <c r="H4" s="580"/>
      <c r="I4" s="580"/>
      <c r="J4" s="100" t="s">
        <v>2</v>
      </c>
      <c r="K4" s="100" t="s">
        <v>3</v>
      </c>
      <c r="L4" s="101" t="s">
        <v>4</v>
      </c>
    </row>
    <row r="5" spans="1:12" x14ac:dyDescent="0.25">
      <c r="A5" s="98"/>
      <c r="B5" s="102"/>
      <c r="C5" s="103"/>
      <c r="D5" s="581" t="s">
        <v>141</v>
      </c>
      <c r="E5" s="359"/>
      <c r="F5" s="359"/>
      <c r="G5" s="359"/>
      <c r="H5" s="359"/>
      <c r="I5" s="435"/>
      <c r="J5" s="103"/>
      <c r="K5" s="164">
        <f>SUM(L7+L6)</f>
        <v>2050</v>
      </c>
      <c r="L5" s="105"/>
    </row>
    <row r="6" spans="1:12" x14ac:dyDescent="0.25">
      <c r="A6" s="98"/>
      <c r="B6" s="106"/>
      <c r="C6" s="107"/>
      <c r="D6" s="573" t="s">
        <v>31</v>
      </c>
      <c r="E6" s="574"/>
      <c r="F6" s="574"/>
      <c r="G6" s="574"/>
      <c r="H6" s="574"/>
      <c r="I6" s="575"/>
      <c r="J6" s="107"/>
      <c r="K6" s="108"/>
      <c r="L6" s="165">
        <v>1550</v>
      </c>
    </row>
    <row r="7" spans="1:12" x14ac:dyDescent="0.25">
      <c r="A7" s="98"/>
      <c r="B7" s="102"/>
      <c r="C7" s="103"/>
      <c r="D7" s="581" t="s">
        <v>29</v>
      </c>
      <c r="E7" s="359"/>
      <c r="F7" s="359"/>
      <c r="G7" s="359"/>
      <c r="H7" s="359"/>
      <c r="I7" s="435"/>
      <c r="J7" s="103"/>
      <c r="K7" s="104"/>
      <c r="L7" s="166">
        <f>'ESQUEMA DE MAYOR'!K21</f>
        <v>500</v>
      </c>
    </row>
    <row r="8" spans="1:12" x14ac:dyDescent="0.25">
      <c r="A8" s="98"/>
      <c r="B8" s="106"/>
      <c r="C8" s="107"/>
      <c r="D8" s="573"/>
      <c r="E8" s="574"/>
      <c r="F8" s="574"/>
      <c r="G8" s="574"/>
      <c r="H8" s="574"/>
      <c r="I8" s="575"/>
      <c r="J8" s="107"/>
      <c r="K8" s="108"/>
      <c r="L8" s="109"/>
    </row>
    <row r="9" spans="1:12" x14ac:dyDescent="0.25">
      <c r="A9" s="98"/>
      <c r="B9" s="102"/>
      <c r="C9" s="103"/>
      <c r="D9" s="581"/>
      <c r="E9" s="359"/>
      <c r="F9" s="359"/>
      <c r="G9" s="359"/>
      <c r="H9" s="359"/>
      <c r="I9" s="435"/>
      <c r="J9" s="103"/>
      <c r="K9" s="104"/>
      <c r="L9" s="105"/>
    </row>
    <row r="10" spans="1:12" x14ac:dyDescent="0.25">
      <c r="A10" s="98"/>
      <c r="B10" s="106"/>
      <c r="C10" s="107"/>
      <c r="D10" s="573"/>
      <c r="E10" s="574"/>
      <c r="F10" s="574"/>
      <c r="G10" s="574"/>
      <c r="H10" s="574"/>
      <c r="I10" s="575"/>
      <c r="J10" s="107"/>
      <c r="K10" s="108"/>
      <c r="L10" s="109"/>
    </row>
    <row r="11" spans="1:12" x14ac:dyDescent="0.25">
      <c r="A11" s="98"/>
      <c r="B11" s="102"/>
      <c r="C11" s="103"/>
      <c r="D11" s="581"/>
      <c r="E11" s="359"/>
      <c r="F11" s="359"/>
      <c r="G11" s="359"/>
      <c r="H11" s="359"/>
      <c r="I11" s="435"/>
      <c r="J11" s="103"/>
      <c r="K11" s="104"/>
      <c r="L11" s="105"/>
    </row>
    <row r="12" spans="1:12" x14ac:dyDescent="0.25">
      <c r="A12" s="98"/>
      <c r="B12" s="106"/>
      <c r="C12" s="107"/>
      <c r="D12" s="573"/>
      <c r="E12" s="574"/>
      <c r="F12" s="574"/>
      <c r="G12" s="574"/>
      <c r="H12" s="574"/>
      <c r="I12" s="575"/>
      <c r="J12" s="107"/>
      <c r="K12" s="108"/>
      <c r="L12" s="109"/>
    </row>
    <row r="13" spans="1:12" x14ac:dyDescent="0.25">
      <c r="A13" s="98"/>
      <c r="B13" s="102"/>
      <c r="C13" s="103"/>
      <c r="D13" s="581"/>
      <c r="E13" s="359"/>
      <c r="F13" s="359"/>
      <c r="G13" s="359"/>
      <c r="H13" s="359"/>
      <c r="I13" s="435"/>
      <c r="J13" s="103"/>
      <c r="K13" s="104"/>
      <c r="L13" s="105"/>
    </row>
    <row r="14" spans="1:12" x14ac:dyDescent="0.25">
      <c r="A14" s="98"/>
      <c r="B14" s="106"/>
      <c r="C14" s="107"/>
      <c r="D14" s="573"/>
      <c r="E14" s="574"/>
      <c r="F14" s="574"/>
      <c r="G14" s="574"/>
      <c r="H14" s="574"/>
      <c r="I14" s="575"/>
      <c r="J14" s="107"/>
      <c r="K14" s="108"/>
      <c r="L14" s="109"/>
    </row>
    <row r="15" spans="1:12" x14ac:dyDescent="0.25">
      <c r="A15" s="98"/>
      <c r="B15" s="102"/>
      <c r="C15" s="103"/>
      <c r="D15" s="581"/>
      <c r="E15" s="359"/>
      <c r="F15" s="359"/>
      <c r="G15" s="359"/>
      <c r="H15" s="359"/>
      <c r="I15" s="435"/>
      <c r="J15" s="103"/>
      <c r="K15" s="104"/>
      <c r="L15" s="105"/>
    </row>
    <row r="16" spans="1:12" x14ac:dyDescent="0.25">
      <c r="A16" s="98"/>
      <c r="B16" s="106"/>
      <c r="C16" s="107"/>
      <c r="D16" s="573"/>
      <c r="E16" s="574"/>
      <c r="F16" s="574"/>
      <c r="G16" s="574"/>
      <c r="H16" s="574"/>
      <c r="I16" s="575"/>
      <c r="J16" s="107"/>
      <c r="K16" s="108"/>
      <c r="L16" s="109"/>
    </row>
    <row r="17" spans="1:12" x14ac:dyDescent="0.25">
      <c r="A17" s="98"/>
      <c r="B17" s="102"/>
      <c r="C17" s="103"/>
      <c r="D17" s="581"/>
      <c r="E17" s="359"/>
      <c r="F17" s="359"/>
      <c r="G17" s="359"/>
      <c r="H17" s="359"/>
      <c r="I17" s="435"/>
      <c r="J17" s="103"/>
      <c r="K17" s="104"/>
      <c r="L17" s="105"/>
    </row>
    <row r="18" spans="1:12" x14ac:dyDescent="0.25">
      <c r="A18" s="98"/>
      <c r="B18" s="106"/>
      <c r="C18" s="107"/>
      <c r="D18" s="573"/>
      <c r="E18" s="574"/>
      <c r="F18" s="574"/>
      <c r="G18" s="574"/>
      <c r="H18" s="574"/>
      <c r="I18" s="575"/>
      <c r="J18" s="107"/>
      <c r="K18" s="108"/>
      <c r="L18" s="109"/>
    </row>
    <row r="19" spans="1:12" x14ac:dyDescent="0.25">
      <c r="A19" s="98"/>
      <c r="B19" s="102"/>
      <c r="C19" s="103"/>
      <c r="D19" s="581"/>
      <c r="E19" s="359"/>
      <c r="F19" s="359"/>
      <c r="G19" s="359"/>
      <c r="H19" s="359"/>
      <c r="I19" s="435"/>
      <c r="J19" s="103"/>
      <c r="K19" s="104"/>
      <c r="L19" s="105"/>
    </row>
    <row r="20" spans="1:12" x14ac:dyDescent="0.25">
      <c r="A20" s="98"/>
      <c r="B20" s="106"/>
      <c r="C20" s="107"/>
      <c r="D20" s="573"/>
      <c r="E20" s="574"/>
      <c r="F20" s="574"/>
      <c r="G20" s="574"/>
      <c r="H20" s="574"/>
      <c r="I20" s="575"/>
      <c r="J20" s="107"/>
      <c r="K20" s="108"/>
      <c r="L20" s="109"/>
    </row>
    <row r="21" spans="1:12" x14ac:dyDescent="0.25">
      <c r="A21" s="98"/>
      <c r="B21" s="102"/>
      <c r="C21" s="103"/>
      <c r="D21" s="581"/>
      <c r="E21" s="359"/>
      <c r="F21" s="359"/>
      <c r="G21" s="359"/>
      <c r="H21" s="359"/>
      <c r="I21" s="435"/>
      <c r="J21" s="103"/>
      <c r="K21" s="104"/>
      <c r="L21" s="105"/>
    </row>
    <row r="22" spans="1:12" x14ac:dyDescent="0.25">
      <c r="A22" s="98"/>
      <c r="B22" s="106"/>
      <c r="C22" s="107"/>
      <c r="D22" s="573"/>
      <c r="E22" s="574"/>
      <c r="F22" s="574"/>
      <c r="G22" s="574"/>
      <c r="H22" s="574"/>
      <c r="I22" s="575"/>
      <c r="J22" s="107"/>
      <c r="K22" s="108"/>
      <c r="L22" s="109"/>
    </row>
    <row r="23" spans="1:12" x14ac:dyDescent="0.25">
      <c r="A23" s="98"/>
      <c r="B23" s="102"/>
      <c r="C23" s="103"/>
      <c r="D23" s="581"/>
      <c r="E23" s="359"/>
      <c r="F23" s="359"/>
      <c r="G23" s="359"/>
      <c r="H23" s="359"/>
      <c r="I23" s="435"/>
      <c r="J23" s="103"/>
      <c r="K23" s="104"/>
      <c r="L23" s="105"/>
    </row>
    <row r="24" spans="1:12" x14ac:dyDescent="0.25">
      <c r="A24" s="98"/>
      <c r="B24" s="106"/>
      <c r="C24" s="107"/>
      <c r="D24" s="573"/>
      <c r="E24" s="574"/>
      <c r="F24" s="574"/>
      <c r="G24" s="574"/>
      <c r="H24" s="574"/>
      <c r="I24" s="575"/>
      <c r="J24" s="107"/>
      <c r="K24" s="108"/>
      <c r="L24" s="109"/>
    </row>
    <row r="25" spans="1:12" x14ac:dyDescent="0.25">
      <c r="A25" s="98"/>
      <c r="B25" s="102"/>
      <c r="C25" s="103"/>
      <c r="D25" s="581"/>
      <c r="E25" s="359"/>
      <c r="F25" s="359"/>
      <c r="G25" s="359"/>
      <c r="H25" s="359"/>
      <c r="I25" s="435"/>
      <c r="J25" s="103"/>
      <c r="K25" s="104"/>
      <c r="L25" s="105"/>
    </row>
    <row r="26" spans="1:12" x14ac:dyDescent="0.25">
      <c r="A26" s="98"/>
      <c r="B26" s="106"/>
      <c r="C26" s="107"/>
      <c r="D26" s="573"/>
      <c r="E26" s="574"/>
      <c r="F26" s="574"/>
      <c r="G26" s="574"/>
      <c r="H26" s="574"/>
      <c r="I26" s="575"/>
      <c r="J26" s="107"/>
      <c r="K26" s="108"/>
      <c r="L26" s="109"/>
    </row>
    <row r="27" spans="1:12" x14ac:dyDescent="0.25">
      <c r="A27" s="98"/>
      <c r="B27" s="102"/>
      <c r="C27" s="103"/>
      <c r="D27" s="582"/>
      <c r="E27" s="583"/>
      <c r="F27" s="583"/>
      <c r="G27" s="583"/>
      <c r="H27" s="583"/>
      <c r="I27" s="584"/>
      <c r="J27" s="103"/>
      <c r="K27" s="104"/>
      <c r="L27" s="105"/>
    </row>
    <row r="28" spans="1:12" x14ac:dyDescent="0.25">
      <c r="A28" s="98"/>
      <c r="B28" s="106"/>
      <c r="C28" s="107"/>
      <c r="D28" s="573"/>
      <c r="E28" s="574"/>
      <c r="F28" s="574"/>
      <c r="G28" s="574"/>
      <c r="H28" s="574"/>
      <c r="I28" s="575"/>
      <c r="J28" s="107"/>
      <c r="K28" s="108"/>
      <c r="L28" s="109"/>
    </row>
    <row r="29" spans="1:12" x14ac:dyDescent="0.25">
      <c r="A29" s="98"/>
      <c r="B29" s="102"/>
      <c r="C29" s="103"/>
      <c r="D29" s="581"/>
      <c r="E29" s="359"/>
      <c r="F29" s="359"/>
      <c r="G29" s="359"/>
      <c r="H29" s="359"/>
      <c r="I29" s="435"/>
      <c r="J29" s="103"/>
      <c r="K29" s="104"/>
      <c r="L29" s="105"/>
    </row>
    <row r="30" spans="1:12" x14ac:dyDescent="0.25">
      <c r="A30" s="98"/>
      <c r="B30" s="106"/>
      <c r="C30" s="107"/>
      <c r="D30" s="573"/>
      <c r="E30" s="574"/>
      <c r="F30" s="574"/>
      <c r="G30" s="574"/>
      <c r="H30" s="574"/>
      <c r="I30" s="575"/>
      <c r="J30" s="107"/>
      <c r="K30" s="108"/>
      <c r="L30" s="109"/>
    </row>
    <row r="31" spans="1:12" ht="15.75" thickBot="1" x14ac:dyDescent="0.3">
      <c r="A31" s="98"/>
      <c r="B31" s="110"/>
      <c r="C31" s="111"/>
      <c r="D31" s="588"/>
      <c r="E31" s="589"/>
      <c r="F31" s="589"/>
      <c r="G31" s="589"/>
      <c r="H31" s="589"/>
      <c r="I31" s="590"/>
      <c r="J31" s="111"/>
      <c r="K31" s="104"/>
      <c r="L31" s="105"/>
    </row>
    <row r="32" spans="1:12" ht="16.5" thickTop="1" thickBot="1" x14ac:dyDescent="0.3">
      <c r="J32" s="112" t="s">
        <v>86</v>
      </c>
      <c r="K32" s="173">
        <f>SUM(K5:K17)</f>
        <v>2050</v>
      </c>
      <c r="L32" s="174">
        <f>SUM(L5:L14)</f>
        <v>2050</v>
      </c>
    </row>
    <row r="33" spans="2:12" ht="15.75" thickTop="1" x14ac:dyDescent="0.25">
      <c r="B33" t="s">
        <v>1</v>
      </c>
    </row>
    <row r="34" spans="2:12" x14ac:dyDescent="0.25">
      <c r="B34" s="591"/>
      <c r="C34" s="592"/>
      <c r="D34" s="592"/>
      <c r="E34" s="592"/>
      <c r="F34" s="592"/>
      <c r="G34" s="592"/>
      <c r="H34" s="592"/>
      <c r="I34" s="592"/>
      <c r="J34" s="592"/>
      <c r="K34" s="592"/>
      <c r="L34" s="593"/>
    </row>
    <row r="35" spans="2:12" x14ac:dyDescent="0.25">
      <c r="B35" s="581"/>
      <c r="C35" s="359"/>
      <c r="D35" s="359"/>
      <c r="E35" s="359"/>
      <c r="F35" s="359"/>
      <c r="G35" s="359"/>
      <c r="H35" s="359"/>
      <c r="I35" s="359"/>
      <c r="J35" s="359"/>
      <c r="K35" s="359"/>
      <c r="L35" s="435"/>
    </row>
    <row r="36" spans="2:12" x14ac:dyDescent="0.25">
      <c r="B36" s="573"/>
      <c r="C36" s="574"/>
      <c r="D36" s="574"/>
      <c r="E36" s="574"/>
      <c r="F36" s="574"/>
      <c r="G36" s="574"/>
      <c r="H36" s="574"/>
      <c r="I36" s="574"/>
      <c r="J36" s="574"/>
      <c r="K36" s="574"/>
      <c r="L36" s="575"/>
    </row>
    <row r="37" spans="2:12" x14ac:dyDescent="0.25">
      <c r="B37" s="594"/>
      <c r="C37" s="595"/>
      <c r="D37" s="595"/>
      <c r="E37" s="595"/>
      <c r="F37" s="595"/>
      <c r="G37" s="595"/>
      <c r="H37" s="595"/>
      <c r="I37" s="595"/>
      <c r="J37" s="595"/>
      <c r="K37" s="595"/>
      <c r="L37" s="596"/>
    </row>
    <row r="38" spans="2:12" x14ac:dyDescent="0.25">
      <c r="B38" s="585" t="s">
        <v>156</v>
      </c>
      <c r="C38" s="587" t="s">
        <v>157</v>
      </c>
      <c r="D38" s="587"/>
      <c r="E38" s="587" t="s">
        <v>158</v>
      </c>
      <c r="F38" s="587"/>
      <c r="G38" s="587" t="s">
        <v>159</v>
      </c>
      <c r="H38" s="587"/>
      <c r="I38" s="587" t="s">
        <v>160</v>
      </c>
      <c r="J38" s="587"/>
      <c r="K38" s="587" t="s">
        <v>161</v>
      </c>
      <c r="L38" s="597"/>
    </row>
    <row r="39" spans="2:12" x14ac:dyDescent="0.25">
      <c r="B39" s="586"/>
      <c r="C39" s="595"/>
      <c r="D39" s="596"/>
      <c r="E39" s="594"/>
      <c r="F39" s="596"/>
      <c r="G39" s="594"/>
      <c r="H39" s="596"/>
      <c r="I39" s="594"/>
      <c r="J39" s="596"/>
      <c r="K39" s="595"/>
      <c r="L39" s="596"/>
    </row>
  </sheetData>
  <mergeCells count="46">
    <mergeCell ref="K38:L38"/>
    <mergeCell ref="C39:D39"/>
    <mergeCell ref="E39:F39"/>
    <mergeCell ref="G39:H39"/>
    <mergeCell ref="I39:J39"/>
    <mergeCell ref="K39:L39"/>
    <mergeCell ref="D31:I31"/>
    <mergeCell ref="B34:L34"/>
    <mergeCell ref="B35:L35"/>
    <mergeCell ref="B36:L36"/>
    <mergeCell ref="B37:L37"/>
    <mergeCell ref="B38:B39"/>
    <mergeCell ref="C38:D38"/>
    <mergeCell ref="E38:F38"/>
    <mergeCell ref="G38:H38"/>
    <mergeCell ref="I38:J38"/>
    <mergeCell ref="D30:I30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18:I18"/>
    <mergeCell ref="D7:I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6:I6"/>
    <mergeCell ref="B2:I3"/>
    <mergeCell ref="J2:K3"/>
    <mergeCell ref="L2:L3"/>
    <mergeCell ref="D4:I4"/>
    <mergeCell ref="D5:I5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</sheetPr>
  <dimension ref="A1:L41"/>
  <sheetViews>
    <sheetView workbookViewId="0">
      <selection activeCell="I33" sqref="I33"/>
    </sheetView>
  </sheetViews>
  <sheetFormatPr baseColWidth="10" defaultRowHeight="15" x14ac:dyDescent="0.25"/>
  <sheetData>
    <row r="1" spans="1:12" ht="15.75" thickBot="1" x14ac:dyDescent="0.3"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5.75" thickTop="1" x14ac:dyDescent="0.25">
      <c r="A2" s="98"/>
      <c r="B2" s="576" t="s">
        <v>211</v>
      </c>
      <c r="C2" s="576"/>
      <c r="D2" s="576"/>
      <c r="E2" s="576"/>
      <c r="F2" s="576"/>
      <c r="G2" s="576"/>
      <c r="H2" s="576"/>
      <c r="I2" s="576"/>
      <c r="J2" s="577" t="s">
        <v>0</v>
      </c>
      <c r="K2" s="577"/>
      <c r="L2" s="578" t="s">
        <v>152</v>
      </c>
    </row>
    <row r="3" spans="1:12" x14ac:dyDescent="0.25">
      <c r="A3" s="98"/>
      <c r="B3" s="576"/>
      <c r="C3" s="576"/>
      <c r="D3" s="576"/>
      <c r="E3" s="576"/>
      <c r="F3" s="576"/>
      <c r="G3" s="576"/>
      <c r="H3" s="576"/>
      <c r="I3" s="576"/>
      <c r="J3" s="577"/>
      <c r="K3" s="577"/>
      <c r="L3" s="579"/>
    </row>
    <row r="4" spans="1:12" x14ac:dyDescent="0.25">
      <c r="A4" s="98"/>
      <c r="B4" s="99" t="s">
        <v>153</v>
      </c>
      <c r="C4" s="162" t="s">
        <v>154</v>
      </c>
      <c r="D4" s="580" t="s">
        <v>155</v>
      </c>
      <c r="E4" s="580"/>
      <c r="F4" s="580"/>
      <c r="G4" s="580"/>
      <c r="H4" s="580"/>
      <c r="I4" s="580"/>
      <c r="J4" s="162" t="s">
        <v>2</v>
      </c>
      <c r="K4" s="162" t="s">
        <v>3</v>
      </c>
      <c r="L4" s="101" t="s">
        <v>4</v>
      </c>
    </row>
    <row r="5" spans="1:12" x14ac:dyDescent="0.25">
      <c r="A5" s="98"/>
      <c r="B5" s="102"/>
      <c r="C5" s="103"/>
      <c r="D5" s="581" t="s">
        <v>168</v>
      </c>
      <c r="E5" s="359"/>
      <c r="F5" s="359"/>
      <c r="G5" s="359"/>
      <c r="H5" s="359"/>
      <c r="I5" s="435"/>
      <c r="J5" s="103"/>
      <c r="K5" s="171">
        <f>'LIBRO RAYADO'!E32+'LIBRO RAYADO'!E33</f>
        <v>522</v>
      </c>
      <c r="L5" s="105"/>
    </row>
    <row r="6" spans="1:12" x14ac:dyDescent="0.25">
      <c r="A6" s="98"/>
      <c r="B6" s="106"/>
      <c r="C6" s="107"/>
      <c r="D6" s="573" t="s">
        <v>212</v>
      </c>
      <c r="E6" s="574"/>
      <c r="F6" s="574"/>
      <c r="G6" s="574"/>
      <c r="H6" s="574"/>
      <c r="I6" s="575"/>
      <c r="J6" s="107"/>
      <c r="K6" s="108"/>
      <c r="L6" s="167">
        <f>'ESQUEMA DE MAYOR'!H21</f>
        <v>500</v>
      </c>
    </row>
    <row r="7" spans="1:12" x14ac:dyDescent="0.25">
      <c r="A7" s="98"/>
      <c r="B7" s="102"/>
      <c r="C7" s="103"/>
      <c r="D7" s="581" t="s">
        <v>141</v>
      </c>
      <c r="E7" s="359"/>
      <c r="F7" s="359"/>
      <c r="G7" s="359"/>
      <c r="H7" s="359"/>
      <c r="I7" s="435"/>
      <c r="J7" s="103"/>
      <c r="K7" s="104"/>
      <c r="L7" s="105">
        <v>404.8</v>
      </c>
    </row>
    <row r="8" spans="1:12" x14ac:dyDescent="0.25">
      <c r="A8" s="98"/>
      <c r="B8" s="106"/>
      <c r="C8" s="107"/>
      <c r="D8" s="573" t="s">
        <v>213</v>
      </c>
      <c r="E8" s="574"/>
      <c r="F8" s="574"/>
      <c r="G8" s="574"/>
      <c r="H8" s="574"/>
      <c r="I8" s="575"/>
      <c r="J8" s="107"/>
      <c r="K8" s="172">
        <f>'ESQUEMA DE MAYOR'!M2</f>
        <v>382.8</v>
      </c>
      <c r="L8" s="109"/>
    </row>
    <row r="9" spans="1:12" x14ac:dyDescent="0.25">
      <c r="A9" s="98"/>
      <c r="B9" s="102"/>
      <c r="C9" s="103"/>
      <c r="D9" s="581"/>
      <c r="E9" s="359"/>
      <c r="F9" s="359"/>
      <c r="G9" s="359"/>
      <c r="H9" s="359"/>
      <c r="I9" s="435"/>
      <c r="J9" s="103"/>
      <c r="K9" s="170"/>
      <c r="L9" s="105"/>
    </row>
    <row r="10" spans="1:12" x14ac:dyDescent="0.25">
      <c r="A10" s="98"/>
      <c r="B10" s="106"/>
      <c r="C10" s="107"/>
      <c r="D10" s="573" t="s">
        <v>214</v>
      </c>
      <c r="E10" s="574"/>
      <c r="F10" s="574"/>
      <c r="G10" s="574"/>
      <c r="H10" s="574"/>
      <c r="I10" s="575"/>
      <c r="J10" s="107"/>
      <c r="K10" s="172">
        <f>'ESQUEMA DE MAYOR'!L30</f>
        <v>500</v>
      </c>
      <c r="L10" s="109"/>
    </row>
    <row r="11" spans="1:12" x14ac:dyDescent="0.25">
      <c r="A11" s="98"/>
      <c r="B11" s="102"/>
      <c r="C11" s="103"/>
      <c r="D11" s="581" t="s">
        <v>36</v>
      </c>
      <c r="E11" s="359"/>
      <c r="F11" s="359"/>
      <c r="G11" s="359"/>
      <c r="H11" s="359"/>
      <c r="I11" s="435"/>
      <c r="J11" s="103"/>
      <c r="K11" s="170">
        <f>'ESQUEMA DE MAYOR'!N21</f>
        <v>500</v>
      </c>
      <c r="L11" s="105"/>
    </row>
    <row r="12" spans="1:12" x14ac:dyDescent="0.25">
      <c r="A12" s="98"/>
      <c r="B12" s="106"/>
      <c r="C12" s="107"/>
      <c r="D12" s="573" t="s">
        <v>141</v>
      </c>
      <c r="E12" s="574"/>
      <c r="F12" s="574"/>
      <c r="G12" s="574"/>
      <c r="H12" s="574"/>
      <c r="I12" s="575"/>
      <c r="J12" s="107"/>
      <c r="K12" s="108"/>
      <c r="L12" s="168">
        <f>'LIBRO RAYADO'!F51</f>
        <v>900</v>
      </c>
    </row>
    <row r="13" spans="1:12" x14ac:dyDescent="0.25">
      <c r="A13" s="98"/>
      <c r="B13" s="102"/>
      <c r="C13" s="103"/>
      <c r="D13" s="581" t="s">
        <v>215</v>
      </c>
      <c r="E13" s="359"/>
      <c r="F13" s="359"/>
      <c r="G13" s="359"/>
      <c r="H13" s="359"/>
      <c r="I13" s="435"/>
      <c r="J13" s="103"/>
      <c r="K13" s="104"/>
      <c r="L13" s="169">
        <f>'LIBRO RAYADO'!F52</f>
        <v>100</v>
      </c>
    </row>
    <row r="14" spans="1:12" x14ac:dyDescent="0.25">
      <c r="A14" s="98"/>
      <c r="B14" s="106"/>
      <c r="C14" s="107"/>
      <c r="D14" s="573"/>
      <c r="E14" s="574"/>
      <c r="F14" s="574"/>
      <c r="G14" s="574"/>
      <c r="H14" s="574"/>
      <c r="I14" s="575"/>
      <c r="J14" s="107"/>
      <c r="K14" s="108"/>
      <c r="L14" s="109"/>
    </row>
    <row r="15" spans="1:12" x14ac:dyDescent="0.25">
      <c r="A15" s="98"/>
      <c r="B15" s="102"/>
      <c r="C15" s="103"/>
      <c r="D15" s="581"/>
      <c r="E15" s="359"/>
      <c r="F15" s="359"/>
      <c r="G15" s="359"/>
      <c r="H15" s="359"/>
      <c r="I15" s="435"/>
      <c r="J15" s="103"/>
      <c r="K15" s="104"/>
      <c r="L15" s="105"/>
    </row>
    <row r="16" spans="1:12" x14ac:dyDescent="0.25">
      <c r="A16" s="98"/>
      <c r="B16" s="106"/>
      <c r="C16" s="107"/>
      <c r="D16" s="573"/>
      <c r="E16" s="574"/>
      <c r="F16" s="574"/>
      <c r="G16" s="574"/>
      <c r="H16" s="574"/>
      <c r="I16" s="575"/>
      <c r="J16" s="107"/>
      <c r="K16" s="108"/>
      <c r="L16" s="109"/>
    </row>
    <row r="17" spans="1:12" x14ac:dyDescent="0.25">
      <c r="A17" s="98"/>
      <c r="B17" s="102"/>
      <c r="C17" s="103"/>
      <c r="D17" s="581"/>
      <c r="E17" s="359"/>
      <c r="F17" s="359"/>
      <c r="G17" s="359"/>
      <c r="H17" s="359"/>
      <c r="I17" s="435"/>
      <c r="J17" s="103"/>
      <c r="K17" s="104"/>
      <c r="L17" s="105"/>
    </row>
    <row r="18" spans="1:12" x14ac:dyDescent="0.25">
      <c r="A18" s="98"/>
      <c r="B18" s="106"/>
      <c r="C18" s="107"/>
      <c r="D18" s="573"/>
      <c r="E18" s="574"/>
      <c r="F18" s="574"/>
      <c r="G18" s="574"/>
      <c r="H18" s="574"/>
      <c r="I18" s="575"/>
      <c r="J18" s="107"/>
      <c r="K18" s="108"/>
      <c r="L18" s="109"/>
    </row>
    <row r="19" spans="1:12" x14ac:dyDescent="0.25">
      <c r="A19" s="98"/>
      <c r="B19" s="102"/>
      <c r="C19" s="103"/>
      <c r="D19" s="581"/>
      <c r="E19" s="359"/>
      <c r="F19" s="359"/>
      <c r="G19" s="359"/>
      <c r="H19" s="359"/>
      <c r="I19" s="435"/>
      <c r="J19" s="103"/>
      <c r="K19" s="104"/>
      <c r="L19" s="105"/>
    </row>
    <row r="20" spans="1:12" x14ac:dyDescent="0.25">
      <c r="A20" s="98"/>
      <c r="B20" s="106"/>
      <c r="C20" s="107"/>
      <c r="D20" s="573"/>
      <c r="E20" s="574"/>
      <c r="F20" s="574"/>
      <c r="G20" s="574"/>
      <c r="H20" s="574"/>
      <c r="I20" s="575"/>
      <c r="J20" s="107"/>
      <c r="K20" s="108"/>
      <c r="L20" s="109"/>
    </row>
    <row r="21" spans="1:12" x14ac:dyDescent="0.25">
      <c r="A21" s="98"/>
      <c r="B21" s="102"/>
      <c r="C21" s="103"/>
      <c r="D21" s="581"/>
      <c r="E21" s="359"/>
      <c r="F21" s="359"/>
      <c r="G21" s="359"/>
      <c r="H21" s="359"/>
      <c r="I21" s="435"/>
      <c r="J21" s="103"/>
      <c r="K21" s="104"/>
      <c r="L21" s="105"/>
    </row>
    <row r="22" spans="1:12" x14ac:dyDescent="0.25">
      <c r="A22" s="98"/>
      <c r="B22" s="106"/>
      <c r="C22" s="107"/>
      <c r="D22" s="573"/>
      <c r="E22" s="574"/>
      <c r="F22" s="574"/>
      <c r="G22" s="574"/>
      <c r="H22" s="574"/>
      <c r="I22" s="575"/>
      <c r="J22" s="107"/>
      <c r="K22" s="108"/>
      <c r="L22" s="109"/>
    </row>
    <row r="23" spans="1:12" x14ac:dyDescent="0.25">
      <c r="A23" s="98"/>
      <c r="B23" s="102"/>
      <c r="C23" s="103"/>
      <c r="D23" s="581"/>
      <c r="E23" s="359"/>
      <c r="F23" s="359"/>
      <c r="G23" s="359"/>
      <c r="H23" s="359"/>
      <c r="I23" s="435"/>
      <c r="J23" s="103"/>
      <c r="K23" s="104"/>
      <c r="L23" s="105"/>
    </row>
    <row r="24" spans="1:12" x14ac:dyDescent="0.25">
      <c r="A24" s="98"/>
      <c r="B24" s="106"/>
      <c r="C24" s="107"/>
      <c r="D24" s="573"/>
      <c r="E24" s="574"/>
      <c r="F24" s="574"/>
      <c r="G24" s="574"/>
      <c r="H24" s="574"/>
      <c r="I24" s="575"/>
      <c r="J24" s="107"/>
      <c r="K24" s="108"/>
      <c r="L24" s="109"/>
    </row>
    <row r="25" spans="1:12" x14ac:dyDescent="0.25">
      <c r="A25" s="98"/>
      <c r="B25" s="102"/>
      <c r="C25" s="103"/>
      <c r="D25" s="581"/>
      <c r="E25" s="359"/>
      <c r="F25" s="359"/>
      <c r="G25" s="359"/>
      <c r="H25" s="359"/>
      <c r="I25" s="435"/>
      <c r="J25" s="103"/>
      <c r="K25" s="104"/>
      <c r="L25" s="105"/>
    </row>
    <row r="26" spans="1:12" x14ac:dyDescent="0.25">
      <c r="A26" s="98"/>
      <c r="B26" s="106"/>
      <c r="C26" s="107"/>
      <c r="D26" s="573"/>
      <c r="E26" s="574"/>
      <c r="F26" s="574"/>
      <c r="G26" s="574"/>
      <c r="H26" s="574"/>
      <c r="I26" s="575"/>
      <c r="J26" s="107"/>
      <c r="K26" s="108"/>
      <c r="L26" s="109"/>
    </row>
    <row r="27" spans="1:12" x14ac:dyDescent="0.25">
      <c r="A27" s="98"/>
      <c r="B27" s="102"/>
      <c r="C27" s="103"/>
      <c r="D27" s="582"/>
      <c r="E27" s="583"/>
      <c r="F27" s="583"/>
      <c r="G27" s="583"/>
      <c r="H27" s="583"/>
      <c r="I27" s="584"/>
      <c r="J27" s="103"/>
      <c r="K27" s="104"/>
      <c r="L27" s="105"/>
    </row>
    <row r="28" spans="1:12" x14ac:dyDescent="0.25">
      <c r="A28" s="98"/>
      <c r="B28" s="106"/>
      <c r="C28" s="107"/>
      <c r="D28" s="573"/>
      <c r="E28" s="574"/>
      <c r="F28" s="574"/>
      <c r="G28" s="574"/>
      <c r="H28" s="574"/>
      <c r="I28" s="575"/>
      <c r="J28" s="107"/>
      <c r="K28" s="108"/>
      <c r="L28" s="109"/>
    </row>
    <row r="29" spans="1:12" x14ac:dyDescent="0.25">
      <c r="A29" s="98"/>
      <c r="B29" s="102"/>
      <c r="C29" s="103"/>
      <c r="D29" s="581"/>
      <c r="E29" s="359"/>
      <c r="F29" s="359"/>
      <c r="G29" s="359"/>
      <c r="H29" s="359"/>
      <c r="I29" s="435"/>
      <c r="J29" s="103"/>
      <c r="K29" s="104"/>
      <c r="L29" s="105"/>
    </row>
    <row r="30" spans="1:12" x14ac:dyDescent="0.25">
      <c r="A30" s="98"/>
      <c r="B30" s="106"/>
      <c r="C30" s="107"/>
      <c r="D30" s="573"/>
      <c r="E30" s="574"/>
      <c r="F30" s="574"/>
      <c r="G30" s="574"/>
      <c r="H30" s="574"/>
      <c r="I30" s="575"/>
      <c r="J30" s="107"/>
      <c r="K30" s="108"/>
      <c r="L30" s="109"/>
    </row>
    <row r="31" spans="1:12" ht="15.75" thickBot="1" x14ac:dyDescent="0.3">
      <c r="A31" s="98"/>
      <c r="B31" s="110"/>
      <c r="C31" s="111"/>
      <c r="D31" s="588"/>
      <c r="E31" s="589"/>
      <c r="F31" s="589"/>
      <c r="G31" s="589"/>
      <c r="H31" s="589"/>
      <c r="I31" s="590"/>
      <c r="J31" s="111"/>
      <c r="K31" s="104"/>
      <c r="L31" s="105"/>
    </row>
    <row r="32" spans="1:12" ht="16.5" thickTop="1" thickBot="1" x14ac:dyDescent="0.3">
      <c r="J32" s="112" t="s">
        <v>86</v>
      </c>
      <c r="K32" s="173">
        <f>SUM(K5:K16)</f>
        <v>1904.8</v>
      </c>
      <c r="L32" s="113">
        <f>SUM(L5:L17)</f>
        <v>1904.8</v>
      </c>
    </row>
    <row r="33" spans="2:12" ht="15.75" thickTop="1" x14ac:dyDescent="0.25">
      <c r="B33" t="s">
        <v>1</v>
      </c>
    </row>
    <row r="34" spans="2:12" x14ac:dyDescent="0.25">
      <c r="B34" s="591"/>
      <c r="C34" s="592"/>
      <c r="D34" s="592"/>
      <c r="E34" s="592"/>
      <c r="F34" s="592"/>
      <c r="G34" s="592"/>
      <c r="H34" s="592"/>
      <c r="I34" s="592"/>
      <c r="J34" s="592"/>
      <c r="K34" s="592"/>
      <c r="L34" s="593"/>
    </row>
    <row r="35" spans="2:12" x14ac:dyDescent="0.25">
      <c r="B35" s="581"/>
      <c r="C35" s="359"/>
      <c r="D35" s="359"/>
      <c r="E35" s="359"/>
      <c r="F35" s="359"/>
      <c r="G35" s="359"/>
      <c r="H35" s="359"/>
      <c r="I35" s="359"/>
      <c r="J35" s="359"/>
      <c r="K35" s="359"/>
      <c r="L35" s="435"/>
    </row>
    <row r="36" spans="2:12" x14ac:dyDescent="0.25">
      <c r="B36" s="573"/>
      <c r="C36" s="574"/>
      <c r="D36" s="574"/>
      <c r="E36" s="574"/>
      <c r="F36" s="574"/>
      <c r="G36" s="574"/>
      <c r="H36" s="574"/>
      <c r="I36" s="574"/>
      <c r="J36" s="574"/>
      <c r="K36" s="574"/>
      <c r="L36" s="575"/>
    </row>
    <row r="37" spans="2:12" x14ac:dyDescent="0.25">
      <c r="B37" s="594"/>
      <c r="C37" s="595"/>
      <c r="D37" s="595"/>
      <c r="E37" s="595"/>
      <c r="F37" s="595"/>
      <c r="G37" s="595"/>
      <c r="H37" s="595"/>
      <c r="I37" s="595"/>
      <c r="J37" s="595"/>
      <c r="K37" s="595"/>
      <c r="L37" s="596"/>
    </row>
    <row r="38" spans="2:12" x14ac:dyDescent="0.25">
      <c r="B38" s="585" t="s">
        <v>156</v>
      </c>
      <c r="C38" s="587" t="s">
        <v>157</v>
      </c>
      <c r="D38" s="587"/>
      <c r="E38" s="587" t="s">
        <v>158</v>
      </c>
      <c r="F38" s="587"/>
      <c r="G38" s="587" t="s">
        <v>159</v>
      </c>
      <c r="H38" s="587"/>
      <c r="I38" s="587" t="s">
        <v>160</v>
      </c>
      <c r="J38" s="587"/>
      <c r="K38" s="587" t="s">
        <v>161</v>
      </c>
      <c r="L38" s="597"/>
    </row>
    <row r="39" spans="2:12" x14ac:dyDescent="0.25">
      <c r="B39" s="586"/>
      <c r="C39" s="595"/>
      <c r="D39" s="596"/>
      <c r="E39" s="594"/>
      <c r="F39" s="596"/>
      <c r="G39" s="594"/>
      <c r="H39" s="596"/>
      <c r="I39" s="594"/>
      <c r="J39" s="596"/>
      <c r="K39" s="595"/>
      <c r="L39" s="596"/>
    </row>
    <row r="41" spans="2:12" x14ac:dyDescent="0.25">
      <c r="E41" s="22"/>
    </row>
  </sheetData>
  <mergeCells count="46">
    <mergeCell ref="D6:I6"/>
    <mergeCell ref="B2:I3"/>
    <mergeCell ref="J2:K3"/>
    <mergeCell ref="L2:L3"/>
    <mergeCell ref="D4:I4"/>
    <mergeCell ref="D5:I5"/>
    <mergeCell ref="D18:I18"/>
    <mergeCell ref="D7:I7"/>
    <mergeCell ref="D8:I8"/>
    <mergeCell ref="D9:I9"/>
    <mergeCell ref="D10:I10"/>
    <mergeCell ref="D11:I11"/>
    <mergeCell ref="D12:I12"/>
    <mergeCell ref="D13:I13"/>
    <mergeCell ref="D14:I14"/>
    <mergeCell ref="D15:I15"/>
    <mergeCell ref="D16:I16"/>
    <mergeCell ref="D17:I17"/>
    <mergeCell ref="D30:I30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B38:B39"/>
    <mergeCell ref="C38:D38"/>
    <mergeCell ref="E38:F38"/>
    <mergeCell ref="G38:H38"/>
    <mergeCell ref="I38:J38"/>
    <mergeCell ref="D31:I31"/>
    <mergeCell ref="B34:L34"/>
    <mergeCell ref="B35:L35"/>
    <mergeCell ref="B36:L36"/>
    <mergeCell ref="B37:L37"/>
    <mergeCell ref="K38:L38"/>
    <mergeCell ref="C39:D39"/>
    <mergeCell ref="E39:F39"/>
    <mergeCell ref="G39:H39"/>
    <mergeCell ref="I39:J39"/>
    <mergeCell ref="K39:L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5:R37"/>
  <sheetViews>
    <sheetView zoomScale="84" zoomScaleNormal="63" workbookViewId="0">
      <selection activeCell="K20" sqref="K20"/>
    </sheetView>
  </sheetViews>
  <sheetFormatPr baseColWidth="10" defaultRowHeight="15" x14ac:dyDescent="0.25"/>
  <cols>
    <col min="16" max="16" width="18.42578125" customWidth="1"/>
  </cols>
  <sheetData>
    <row r="25" spans="12:18" x14ac:dyDescent="0.25">
      <c r="L25" s="625" t="s">
        <v>218</v>
      </c>
      <c r="M25" s="626"/>
      <c r="N25" s="599" t="s">
        <v>224</v>
      </c>
      <c r="O25" s="600"/>
      <c r="P25" s="176">
        <f>'HOJA DE TRABAJO'!F35</f>
        <v>43445.599999999999</v>
      </c>
    </row>
    <row r="26" spans="12:18" x14ac:dyDescent="0.25">
      <c r="L26" s="627"/>
      <c r="M26" s="628"/>
      <c r="N26" s="601" t="s">
        <v>225</v>
      </c>
      <c r="O26" s="602"/>
      <c r="P26" s="176">
        <f>'HOJA DE TRABAJO'!H35</f>
        <v>43445.600000000006</v>
      </c>
      <c r="R26" t="s">
        <v>233</v>
      </c>
    </row>
    <row r="27" spans="12:18" x14ac:dyDescent="0.25">
      <c r="L27" s="629" t="s">
        <v>219</v>
      </c>
      <c r="M27" s="630"/>
      <c r="N27" s="603" t="s">
        <v>226</v>
      </c>
      <c r="O27" s="604"/>
      <c r="P27" s="176">
        <f>'HOJA DE TRABAJO'!L35</f>
        <v>40118.6</v>
      </c>
      <c r="R27" t="s">
        <v>234</v>
      </c>
    </row>
    <row r="28" spans="12:18" x14ac:dyDescent="0.25">
      <c r="L28" s="631"/>
      <c r="M28" s="632"/>
      <c r="N28" s="605" t="s">
        <v>227</v>
      </c>
      <c r="O28" s="606"/>
      <c r="P28" s="176">
        <f>'HOJA DE TRABAJO'!O35</f>
        <v>40118.600000000006</v>
      </c>
    </row>
    <row r="29" spans="12:18" x14ac:dyDescent="0.25">
      <c r="L29" s="633" t="s">
        <v>220</v>
      </c>
      <c r="M29" s="634"/>
      <c r="N29" s="607" t="s">
        <v>228</v>
      </c>
      <c r="O29" s="608"/>
      <c r="P29" s="176">
        <f>'HOJA DE TRABAJO'!V35</f>
        <v>10000</v>
      </c>
    </row>
    <row r="30" spans="12:18" x14ac:dyDescent="0.25">
      <c r="L30" s="635"/>
      <c r="M30" s="636"/>
      <c r="N30" s="609" t="s">
        <v>229</v>
      </c>
      <c r="O30" s="610"/>
      <c r="P30" s="176">
        <f>'HOJA DE TRABAJO'!W35</f>
        <v>10000</v>
      </c>
    </row>
    <row r="31" spans="12:18" x14ac:dyDescent="0.25">
      <c r="L31" s="637" t="s">
        <v>221</v>
      </c>
      <c r="M31" s="638"/>
      <c r="N31" s="611" t="s">
        <v>230</v>
      </c>
      <c r="O31" s="612"/>
      <c r="P31" s="176">
        <f>'HOJA DE TRABAJO'!Y35</f>
        <v>45118.6</v>
      </c>
    </row>
    <row r="32" spans="12:18" x14ac:dyDescent="0.25">
      <c r="L32" s="639"/>
      <c r="M32" s="640"/>
      <c r="N32" s="613" t="s">
        <v>227</v>
      </c>
      <c r="O32" s="614"/>
      <c r="P32" s="176">
        <f>'HOJA DE TRABAJO'!AC35</f>
        <v>45118.600000000006</v>
      </c>
    </row>
    <row r="33" spans="2:16" x14ac:dyDescent="0.25">
      <c r="L33" s="641" t="s">
        <v>222</v>
      </c>
      <c r="M33" s="642"/>
      <c r="N33" s="615" t="s">
        <v>224</v>
      </c>
      <c r="O33" s="616"/>
      <c r="P33" s="176">
        <f>'HOJA DE TRABAJO'!AF35</f>
        <v>2050</v>
      </c>
    </row>
    <row r="34" spans="2:16" x14ac:dyDescent="0.25">
      <c r="L34" s="643"/>
      <c r="M34" s="644"/>
      <c r="N34" s="617" t="s">
        <v>225</v>
      </c>
      <c r="O34" s="618"/>
      <c r="P34" s="176">
        <f>'HOJA DE TRABAJO'!AJ35</f>
        <v>2050</v>
      </c>
    </row>
    <row r="35" spans="2:16" x14ac:dyDescent="0.25">
      <c r="L35" s="621" t="s">
        <v>223</v>
      </c>
      <c r="M35" s="622"/>
      <c r="N35" s="619" t="s">
        <v>231</v>
      </c>
      <c r="O35" s="620"/>
      <c r="P35" s="176">
        <f>'HOJA DE TRABAJO'!AM35</f>
        <v>33213.599999999999</v>
      </c>
    </row>
    <row r="36" spans="2:16" x14ac:dyDescent="0.25">
      <c r="B36" s="1"/>
      <c r="C36" s="1"/>
      <c r="L36" s="623"/>
      <c r="M36" s="624"/>
      <c r="N36" s="598" t="s">
        <v>232</v>
      </c>
      <c r="O36" s="598"/>
      <c r="P36" s="176">
        <f>'HOJA DE TRABAJO'!AQ35</f>
        <v>33213.600000000006</v>
      </c>
    </row>
    <row r="37" spans="2:16" x14ac:dyDescent="0.25">
      <c r="B37" s="1"/>
      <c r="C37" s="1"/>
      <c r="N37" s="1"/>
      <c r="O37" s="177" t="str">
        <f>IF(AND(P25=P26,P27=P28,P29=P30),"CUADRA",IF(OR(P31=P32,P33=P34,P35=P36),"CUADRA","NO CUADRA"))</f>
        <v>CUADRA</v>
      </c>
      <c r="P37" s="177" t="str">
        <f>IF(AND(OR(P36=P35,P33=P34),P31=P32),"CUADRA", "NO CUADRA")</f>
        <v>CUADRA</v>
      </c>
    </row>
  </sheetData>
  <mergeCells count="18">
    <mergeCell ref="L35:M36"/>
    <mergeCell ref="L25:M26"/>
    <mergeCell ref="L27:M28"/>
    <mergeCell ref="L29:M30"/>
    <mergeCell ref="L31:M32"/>
    <mergeCell ref="L33:M34"/>
    <mergeCell ref="N36:O36"/>
    <mergeCell ref="N25:O25"/>
    <mergeCell ref="N26:O26"/>
    <mergeCell ref="N27:O27"/>
    <mergeCell ref="N28:O28"/>
    <mergeCell ref="N29:O29"/>
    <mergeCell ref="N30:O30"/>
    <mergeCell ref="N31:O31"/>
    <mergeCell ref="N32:O32"/>
    <mergeCell ref="N33:O33"/>
    <mergeCell ref="N34:O34"/>
    <mergeCell ref="N35:O35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K49"/>
  <sheetViews>
    <sheetView zoomScale="98" zoomScaleNormal="98" workbookViewId="0">
      <selection activeCell="B16" sqref="B16"/>
    </sheetView>
  </sheetViews>
  <sheetFormatPr baseColWidth="10" defaultRowHeight="15" x14ac:dyDescent="0.25"/>
  <cols>
    <col min="1" max="1" width="13.85546875" customWidth="1"/>
    <col min="2" max="2" width="13" customWidth="1"/>
    <col min="3" max="3" width="18.42578125" customWidth="1"/>
    <col min="6" max="6" width="12.5703125" customWidth="1"/>
    <col min="10" max="10" width="11.85546875" customWidth="1"/>
  </cols>
  <sheetData>
    <row r="2" spans="1:11" x14ac:dyDescent="0.25">
      <c r="A2" s="6" t="s">
        <v>64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5">
      <c r="A3" s="6" t="s">
        <v>65</v>
      </c>
      <c r="B3" s="14">
        <v>20000</v>
      </c>
      <c r="C3" s="6" t="s">
        <v>66</v>
      </c>
      <c r="D3" s="6"/>
      <c r="E3" s="6"/>
      <c r="F3" s="6"/>
      <c r="G3" s="6"/>
      <c r="H3" s="6"/>
      <c r="I3" s="6"/>
      <c r="J3" s="6"/>
      <c r="K3" s="6"/>
    </row>
    <row r="4" spans="1:11" x14ac:dyDescent="0.25">
      <c r="A4" s="6" t="s">
        <v>67</v>
      </c>
      <c r="B4" s="14">
        <v>14705</v>
      </c>
      <c r="C4" s="6" t="s">
        <v>68</v>
      </c>
      <c r="D4" s="6"/>
      <c r="E4" s="6"/>
      <c r="F4" s="6"/>
      <c r="G4" s="6"/>
      <c r="H4" s="6"/>
      <c r="I4" s="6"/>
      <c r="J4" s="6"/>
      <c r="K4" s="6"/>
    </row>
    <row r="5" spans="1:11" x14ac:dyDescent="0.25">
      <c r="A5" s="6" t="s">
        <v>69</v>
      </c>
    </row>
    <row r="6" spans="1:11" x14ac:dyDescent="0.25">
      <c r="A6" s="6" t="s">
        <v>70</v>
      </c>
      <c r="B6">
        <v>20</v>
      </c>
      <c r="C6" s="15">
        <v>10</v>
      </c>
      <c r="F6" s="7"/>
      <c r="H6" s="7"/>
    </row>
    <row r="8" spans="1:11" x14ac:dyDescent="0.25">
      <c r="H8" s="8"/>
    </row>
    <row r="10" spans="1:11" x14ac:dyDescent="0.25">
      <c r="A10" t="s">
        <v>39</v>
      </c>
    </row>
    <row r="11" spans="1:11" x14ac:dyDescent="0.25">
      <c r="A11" t="s">
        <v>40</v>
      </c>
      <c r="B11">
        <v>30</v>
      </c>
      <c r="C11" s="7">
        <v>11</v>
      </c>
    </row>
    <row r="15" spans="1:11" x14ac:dyDescent="0.25">
      <c r="A15" t="s">
        <v>41</v>
      </c>
    </row>
    <row r="16" spans="1:11" x14ac:dyDescent="0.25">
      <c r="A16" t="s">
        <v>40</v>
      </c>
      <c r="B16">
        <v>40</v>
      </c>
      <c r="C16" s="7">
        <v>25</v>
      </c>
    </row>
    <row r="20" spans="1:3" x14ac:dyDescent="0.25">
      <c r="A20" t="s">
        <v>71</v>
      </c>
    </row>
    <row r="21" spans="1:3" x14ac:dyDescent="0.25">
      <c r="A21" s="15">
        <v>500</v>
      </c>
      <c r="B21" t="s">
        <v>72</v>
      </c>
    </row>
    <row r="22" spans="1:3" x14ac:dyDescent="0.25">
      <c r="A22" t="s">
        <v>42</v>
      </c>
    </row>
    <row r="23" spans="1:3" x14ac:dyDescent="0.25">
      <c r="A23" t="s">
        <v>40</v>
      </c>
      <c r="B23">
        <v>30</v>
      </c>
      <c r="C23" s="7">
        <v>15</v>
      </c>
    </row>
    <row r="25" spans="1:3" x14ac:dyDescent="0.25">
      <c r="A25" t="s">
        <v>73</v>
      </c>
    </row>
    <row r="26" spans="1:3" x14ac:dyDescent="0.25">
      <c r="A26" s="15">
        <v>500</v>
      </c>
      <c r="B26" t="s">
        <v>74</v>
      </c>
    </row>
    <row r="27" spans="1:3" x14ac:dyDescent="0.25">
      <c r="A27" t="s">
        <v>75</v>
      </c>
    </row>
    <row r="28" spans="1:3" x14ac:dyDescent="0.25">
      <c r="A28" s="15">
        <v>500</v>
      </c>
      <c r="B28" t="s">
        <v>76</v>
      </c>
    </row>
    <row r="29" spans="1:3" x14ac:dyDescent="0.25">
      <c r="A29" t="s">
        <v>43</v>
      </c>
    </row>
    <row r="30" spans="1:3" x14ac:dyDescent="0.25">
      <c r="A30" t="s">
        <v>40</v>
      </c>
      <c r="B30">
        <v>35</v>
      </c>
      <c r="C30" s="7">
        <v>30</v>
      </c>
    </row>
    <row r="33" spans="1:5" x14ac:dyDescent="0.25">
      <c r="A33" t="s">
        <v>44</v>
      </c>
    </row>
    <row r="35" spans="1:5" x14ac:dyDescent="0.25">
      <c r="A35" t="s">
        <v>77</v>
      </c>
    </row>
    <row r="36" spans="1:5" x14ac:dyDescent="0.25">
      <c r="A36" s="15">
        <v>1000</v>
      </c>
      <c r="B36" t="s">
        <v>78</v>
      </c>
      <c r="C36" t="s">
        <v>79</v>
      </c>
    </row>
    <row r="37" spans="1:5" x14ac:dyDescent="0.25">
      <c r="A37" t="s">
        <v>80</v>
      </c>
      <c r="B37" t="s">
        <v>81</v>
      </c>
    </row>
    <row r="38" spans="1:5" x14ac:dyDescent="0.25">
      <c r="A38" s="15">
        <v>100</v>
      </c>
      <c r="B38" t="s">
        <v>82</v>
      </c>
      <c r="E38" s="16">
        <v>0.5</v>
      </c>
    </row>
    <row r="41" spans="1:5" x14ac:dyDescent="0.25">
      <c r="B41" s="356" t="s">
        <v>174</v>
      </c>
      <c r="C41" s="356"/>
      <c r="D41" s="356"/>
    </row>
    <row r="44" spans="1:5" x14ac:dyDescent="0.25">
      <c r="A44" t="s">
        <v>197</v>
      </c>
      <c r="E44" s="15"/>
    </row>
    <row r="45" spans="1:5" x14ac:dyDescent="0.25">
      <c r="A45" s="15">
        <v>10000</v>
      </c>
      <c r="B45" t="s">
        <v>180</v>
      </c>
    </row>
    <row r="46" spans="1:5" x14ac:dyDescent="0.25">
      <c r="B46" t="s">
        <v>181</v>
      </c>
    </row>
    <row r="48" spans="1:5" x14ac:dyDescent="0.25">
      <c r="A48" t="s">
        <v>198</v>
      </c>
    </row>
    <row r="49" spans="1:2" x14ac:dyDescent="0.25">
      <c r="A49" s="15">
        <v>5000</v>
      </c>
      <c r="B49" t="s">
        <v>182</v>
      </c>
    </row>
  </sheetData>
  <mergeCells count="1">
    <mergeCell ref="B41:D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B69"/>
  <sheetViews>
    <sheetView topLeftCell="A4" zoomScale="112" zoomScaleNormal="100" workbookViewId="0">
      <selection activeCell="E8" sqref="E8"/>
    </sheetView>
  </sheetViews>
  <sheetFormatPr baseColWidth="10" defaultRowHeight="15" x14ac:dyDescent="0.25"/>
  <cols>
    <col min="2" max="2" width="7.5703125" customWidth="1"/>
    <col min="3" max="3" width="26.42578125" customWidth="1"/>
    <col min="4" max="4" width="16.85546875" customWidth="1"/>
    <col min="5" max="5" width="17.140625" customWidth="1"/>
    <col min="6" max="6" width="16.28515625" customWidth="1"/>
    <col min="7" max="7" width="2.28515625" customWidth="1"/>
    <col min="8" max="8" width="2" customWidth="1"/>
    <col min="9" max="10" width="1.85546875" customWidth="1"/>
    <col min="11" max="11" width="2" customWidth="1"/>
    <col min="12" max="12" width="1.7109375" customWidth="1"/>
    <col min="13" max="14" width="2.140625" customWidth="1"/>
    <col min="15" max="16" width="2" customWidth="1"/>
    <col min="17" max="17" width="2.28515625" customWidth="1"/>
    <col min="18" max="18" width="2.140625" customWidth="1"/>
    <col min="19" max="19" width="3.42578125" customWidth="1"/>
    <col min="20" max="20" width="2" customWidth="1"/>
    <col min="21" max="23" width="2.28515625" customWidth="1"/>
    <col min="24" max="24" width="2.42578125" customWidth="1"/>
    <col min="25" max="25" width="2" customWidth="1"/>
    <col min="26" max="26" width="2.28515625" customWidth="1"/>
    <col min="27" max="27" width="2.7109375" customWidth="1"/>
  </cols>
  <sheetData>
    <row r="1" spans="1:28" x14ac:dyDescent="0.25">
      <c r="B1" s="1"/>
    </row>
    <row r="2" spans="1:28" x14ac:dyDescent="0.25">
      <c r="A2" s="359"/>
      <c r="B2" s="359"/>
      <c r="C2" s="359"/>
    </row>
    <row r="3" spans="1:28" x14ac:dyDescent="0.25">
      <c r="A3" s="359"/>
      <c r="B3" s="359"/>
      <c r="C3" s="359"/>
    </row>
    <row r="4" spans="1:28" x14ac:dyDescent="0.25">
      <c r="A4" s="359"/>
      <c r="B4" s="359"/>
      <c r="C4" s="359"/>
    </row>
    <row r="5" spans="1:28" ht="18.75" x14ac:dyDescent="0.3">
      <c r="A5" s="357" t="s">
        <v>38</v>
      </c>
      <c r="B5" s="357"/>
      <c r="C5" s="357"/>
      <c r="D5" s="357"/>
      <c r="E5" s="357"/>
      <c r="F5" s="357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</row>
    <row r="6" spans="1:28" x14ac:dyDescent="0.25">
      <c r="A6" s="12" t="s">
        <v>0</v>
      </c>
      <c r="B6" s="360" t="s">
        <v>1</v>
      </c>
      <c r="C6" s="360"/>
      <c r="D6" s="152" t="s">
        <v>2</v>
      </c>
      <c r="E6" s="13" t="s">
        <v>3</v>
      </c>
      <c r="F6" s="152" t="s">
        <v>4</v>
      </c>
      <c r="G6" s="11"/>
      <c r="H6" s="11"/>
      <c r="I6" s="11"/>
      <c r="J6" s="11"/>
      <c r="K6" s="1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7">
        <v>39630</v>
      </c>
      <c r="B7" s="4"/>
      <c r="C7" s="4" t="s">
        <v>5</v>
      </c>
      <c r="D7" s="153"/>
      <c r="E7" s="4"/>
      <c r="F7" s="153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"/>
    </row>
    <row r="8" spans="1:28" x14ac:dyDescent="0.25">
      <c r="A8" s="4"/>
      <c r="B8" s="4"/>
      <c r="C8" s="4" t="s">
        <v>6</v>
      </c>
      <c r="D8" s="153"/>
      <c r="E8" s="30">
        <f>PROBLEMA!B3</f>
        <v>20000</v>
      </c>
      <c r="F8" s="153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5">
      <c r="A9" s="4"/>
      <c r="B9" s="4"/>
      <c r="C9" s="4" t="s">
        <v>7</v>
      </c>
      <c r="D9" s="153"/>
      <c r="E9" s="34">
        <f>PROBLEMA!B4</f>
        <v>14705</v>
      </c>
      <c r="F9" s="15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4"/>
      <c r="B10" s="4"/>
      <c r="C10" s="4" t="s">
        <v>8</v>
      </c>
      <c r="D10" s="153"/>
      <c r="E10" s="34">
        <f>E9*0.16</f>
        <v>2352.8000000000002</v>
      </c>
      <c r="F10" s="15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A11" s="4"/>
      <c r="B11" s="4"/>
      <c r="C11" s="4" t="s">
        <v>9</v>
      </c>
      <c r="D11" s="153"/>
      <c r="E11" s="34">
        <f>PROBLEMA!B6*PROBLEMA!C6</f>
        <v>200</v>
      </c>
      <c r="F11" s="15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A12" s="4"/>
      <c r="B12" s="4"/>
      <c r="C12" s="5" t="s">
        <v>10</v>
      </c>
      <c r="D12" s="153"/>
      <c r="E12" s="34"/>
      <c r="F12" s="157">
        <f>SUM(E8:E11)</f>
        <v>37257.800000000003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5">
      <c r="A13" s="4"/>
      <c r="B13" s="4"/>
      <c r="C13" s="4" t="s">
        <v>11</v>
      </c>
      <c r="D13" s="153"/>
      <c r="E13" s="34"/>
      <c r="F13" s="15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5">
      <c r="A14" s="17">
        <v>39637</v>
      </c>
      <c r="B14" s="4"/>
      <c r="C14" s="4" t="s">
        <v>12</v>
      </c>
      <c r="D14" s="153"/>
      <c r="E14" s="34"/>
      <c r="F14" s="15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25">
      <c r="A15" s="4"/>
      <c r="B15" s="4"/>
      <c r="C15" s="4" t="s">
        <v>9</v>
      </c>
      <c r="D15" s="153"/>
      <c r="E15" s="34">
        <f>PROBLEMA!B11*PROBLEMA!C11</f>
        <v>330</v>
      </c>
      <c r="F15" s="15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4"/>
      <c r="B16" s="4"/>
      <c r="C16" s="4" t="s">
        <v>13</v>
      </c>
      <c r="D16" s="153"/>
      <c r="E16" s="34">
        <f>E15*0.16</f>
        <v>52.800000000000004</v>
      </c>
      <c r="F16" s="15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5">
      <c r="A17" s="4"/>
      <c r="B17" s="4"/>
      <c r="C17" s="5" t="s">
        <v>14</v>
      </c>
      <c r="D17" s="153"/>
      <c r="E17" s="34"/>
      <c r="F17" s="158">
        <f>SUM(E15:E16)</f>
        <v>382.8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5">
      <c r="A18" s="4"/>
      <c r="B18" s="4"/>
      <c r="C18" s="4" t="s">
        <v>15</v>
      </c>
      <c r="D18" s="153"/>
      <c r="E18" s="34"/>
      <c r="F18" s="15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5">
      <c r="A19" s="17">
        <v>39639</v>
      </c>
      <c r="B19" s="4"/>
      <c r="C19" s="4" t="s">
        <v>16</v>
      </c>
      <c r="D19" s="153"/>
      <c r="E19" s="34"/>
      <c r="F19" s="15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5">
      <c r="A20" s="4"/>
      <c r="B20" s="4"/>
      <c r="C20" s="4" t="s">
        <v>6</v>
      </c>
      <c r="D20" s="153"/>
      <c r="E20" s="34">
        <f>SUM(F21:F22)</f>
        <v>1160</v>
      </c>
      <c r="F20" s="15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x14ac:dyDescent="0.25">
      <c r="A21" s="4"/>
      <c r="B21" s="4"/>
      <c r="C21" s="5" t="s">
        <v>17</v>
      </c>
      <c r="D21" s="153"/>
      <c r="E21" s="34"/>
      <c r="F21" s="158">
        <f>PROBLEMA!B16*PROBLEMA!C16</f>
        <v>1000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x14ac:dyDescent="0.25">
      <c r="A22" s="4"/>
      <c r="B22" s="4"/>
      <c r="C22" s="5" t="s">
        <v>18</v>
      </c>
      <c r="D22" s="153"/>
      <c r="E22" s="34"/>
      <c r="F22" s="158">
        <f>F21*0.16</f>
        <v>160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x14ac:dyDescent="0.25">
      <c r="A23" s="4"/>
      <c r="B23" s="4"/>
      <c r="C23" s="4" t="s">
        <v>19</v>
      </c>
      <c r="D23" s="153"/>
      <c r="E23" s="34"/>
      <c r="F23" s="15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25">
      <c r="A24" s="17">
        <v>39639</v>
      </c>
      <c r="B24" s="4"/>
      <c r="C24" s="3" t="s">
        <v>21</v>
      </c>
      <c r="D24" s="153"/>
      <c r="E24" s="34"/>
      <c r="F24" s="15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x14ac:dyDescent="0.25">
      <c r="A25" s="4"/>
      <c r="B25" s="4"/>
      <c r="C25" s="4" t="s">
        <v>22</v>
      </c>
      <c r="D25" s="153"/>
      <c r="E25" s="34">
        <f>'TARJETA DE ALMACEN'!J9</f>
        <v>420</v>
      </c>
      <c r="F25" s="15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x14ac:dyDescent="0.25">
      <c r="A26" s="4"/>
      <c r="B26" s="4"/>
      <c r="C26" s="4" t="s">
        <v>23</v>
      </c>
      <c r="D26" s="153"/>
      <c r="E26" s="34"/>
      <c r="F26" s="158">
        <f>E25</f>
        <v>420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x14ac:dyDescent="0.25">
      <c r="A27" s="17">
        <v>39641</v>
      </c>
      <c r="B27" s="4"/>
      <c r="C27" s="3" t="s">
        <v>20</v>
      </c>
      <c r="D27" s="153"/>
      <c r="E27" s="34"/>
      <c r="F27" s="15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x14ac:dyDescent="0.25">
      <c r="A28" s="4"/>
      <c r="B28" s="4"/>
      <c r="C28" s="4" t="s">
        <v>24</v>
      </c>
      <c r="D28" s="153"/>
      <c r="E28" s="34">
        <f>PROBLEMA!A21</f>
        <v>500</v>
      </c>
      <c r="F28" s="15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x14ac:dyDescent="0.25">
      <c r="A29" s="4"/>
      <c r="B29" s="4"/>
      <c r="C29" s="5" t="s">
        <v>6</v>
      </c>
      <c r="D29" s="153"/>
      <c r="E29" s="34"/>
      <c r="F29" s="158">
        <f>E28</f>
        <v>500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x14ac:dyDescent="0.25">
      <c r="A30" s="4"/>
      <c r="B30" s="4"/>
      <c r="C30" s="4" t="s">
        <v>25</v>
      </c>
      <c r="D30" s="153"/>
      <c r="E30" s="34"/>
      <c r="F30" s="15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x14ac:dyDescent="0.25">
      <c r="A31" s="17">
        <v>39644</v>
      </c>
      <c r="B31" s="4"/>
      <c r="C31" s="3" t="s">
        <v>26</v>
      </c>
      <c r="D31" s="153"/>
      <c r="E31" s="34"/>
      <c r="F31" s="15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25">
      <c r="A32" s="4"/>
      <c r="B32" s="4"/>
      <c r="C32" s="4" t="s">
        <v>9</v>
      </c>
      <c r="D32" s="154"/>
      <c r="E32" s="35">
        <f>PROBLEMA!B23*PROBLEMA!C23</f>
        <v>450</v>
      </c>
      <c r="F32" s="15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x14ac:dyDescent="0.25">
      <c r="A33" s="4"/>
      <c r="B33" s="4"/>
      <c r="C33" s="4" t="s">
        <v>8</v>
      </c>
      <c r="D33" s="153"/>
      <c r="E33" s="34">
        <f>E32*0.16</f>
        <v>72</v>
      </c>
      <c r="F33" s="15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x14ac:dyDescent="0.25">
      <c r="A34" s="4"/>
      <c r="B34" s="4"/>
      <c r="C34" s="5" t="s">
        <v>6</v>
      </c>
      <c r="D34" s="153"/>
      <c r="E34" s="34"/>
      <c r="F34" s="158">
        <f>(E32+E33)-F35</f>
        <v>22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x14ac:dyDescent="0.25">
      <c r="A35" s="4"/>
      <c r="B35" s="4"/>
      <c r="C35" s="5" t="s">
        <v>24</v>
      </c>
      <c r="D35" s="153"/>
      <c r="E35" s="34"/>
      <c r="F35" s="158">
        <f>PROBLEMA!A26</f>
        <v>500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x14ac:dyDescent="0.25">
      <c r="A36" s="4"/>
      <c r="B36" s="4"/>
      <c r="C36" s="4" t="s">
        <v>27</v>
      </c>
      <c r="D36" s="153"/>
      <c r="E36" s="34"/>
      <c r="F36" s="15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25">
      <c r="A37" s="17">
        <v>39651</v>
      </c>
      <c r="B37" s="4"/>
      <c r="C37" s="3" t="s">
        <v>28</v>
      </c>
      <c r="D37" s="153"/>
      <c r="E37" s="34"/>
      <c r="F37" s="158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x14ac:dyDescent="0.25">
      <c r="A38" s="4"/>
      <c r="B38" s="4"/>
      <c r="C38" s="4" t="s">
        <v>6</v>
      </c>
      <c r="D38" s="153"/>
      <c r="E38" s="34">
        <f>PROBLEMA!A28</f>
        <v>500</v>
      </c>
      <c r="F38" s="158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25">
      <c r="A39" s="4"/>
      <c r="B39" s="4"/>
      <c r="C39" s="5" t="s">
        <v>29</v>
      </c>
      <c r="D39" s="153"/>
      <c r="E39" s="34"/>
      <c r="F39" s="158">
        <f>E38</f>
        <v>500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x14ac:dyDescent="0.25">
      <c r="A40" s="17">
        <v>39653</v>
      </c>
      <c r="B40" s="4"/>
      <c r="C40" s="3" t="s">
        <v>30</v>
      </c>
      <c r="D40" s="153"/>
      <c r="E40" s="34"/>
      <c r="F40" s="15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25">
      <c r="A41" s="4"/>
      <c r="B41" s="4"/>
      <c r="C41" s="4" t="s">
        <v>29</v>
      </c>
      <c r="D41" s="153"/>
      <c r="E41" s="34">
        <f>PROBLEMA!A28</f>
        <v>500</v>
      </c>
      <c r="F41" s="158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25">
      <c r="A42" s="4"/>
      <c r="B42" s="4"/>
      <c r="C42" s="4" t="s">
        <v>6</v>
      </c>
      <c r="D42" s="153"/>
      <c r="E42" s="34">
        <f>(F43+F44)-E41</f>
        <v>718</v>
      </c>
      <c r="F42" s="15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x14ac:dyDescent="0.25">
      <c r="A43" s="4"/>
      <c r="B43" s="4"/>
      <c r="C43" s="5" t="s">
        <v>31</v>
      </c>
      <c r="D43" s="153"/>
      <c r="E43" s="34"/>
      <c r="F43" s="158">
        <f>PROBLEMA!B30*PROBLEMA!C30</f>
        <v>1050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x14ac:dyDescent="0.25">
      <c r="A44" s="4"/>
      <c r="B44" s="4"/>
      <c r="C44" s="5" t="s">
        <v>32</v>
      </c>
      <c r="D44" s="153"/>
      <c r="E44" s="34"/>
      <c r="F44" s="158">
        <f>F43*0.16</f>
        <v>168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x14ac:dyDescent="0.25">
      <c r="A45" s="17">
        <v>39653</v>
      </c>
      <c r="B45" s="4"/>
      <c r="C45" s="3" t="s">
        <v>33</v>
      </c>
      <c r="D45" s="153"/>
      <c r="E45" s="34"/>
      <c r="F45" s="158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x14ac:dyDescent="0.25">
      <c r="A46" s="4"/>
      <c r="B46" s="4"/>
      <c r="C46" s="4" t="s">
        <v>22</v>
      </c>
      <c r="D46" s="153"/>
      <c r="E46" s="34">
        <f>'TARJETA DE ALMACEN'!J11</f>
        <v>485</v>
      </c>
      <c r="F46" s="15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x14ac:dyDescent="0.25">
      <c r="A47" s="4"/>
      <c r="B47" s="4"/>
      <c r="C47" s="5" t="s">
        <v>9</v>
      </c>
      <c r="D47" s="153"/>
      <c r="E47" s="34"/>
      <c r="F47" s="158">
        <f>E46</f>
        <v>485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x14ac:dyDescent="0.25">
      <c r="A48" s="17">
        <v>39659</v>
      </c>
      <c r="B48" s="4"/>
      <c r="C48" s="3" t="s">
        <v>34</v>
      </c>
      <c r="D48" s="153"/>
      <c r="E48" s="34"/>
      <c r="F48" s="158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5">
      <c r="A49" s="4"/>
      <c r="B49" s="4"/>
      <c r="C49" s="4" t="s">
        <v>35</v>
      </c>
      <c r="D49" s="153"/>
      <c r="E49" s="34">
        <f>PROBLEMA!A36-(PROBLEMA!A36*0.5)</f>
        <v>500</v>
      </c>
      <c r="F49" s="158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4"/>
      <c r="B50" s="4"/>
      <c r="C50" s="4" t="s">
        <v>36</v>
      </c>
      <c r="D50" s="153"/>
      <c r="E50" s="34">
        <f>PROBLEMA!A36-(PROBLEMA!A36*0.5)</f>
        <v>500</v>
      </c>
      <c r="F50" s="15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5">
      <c r="A51" s="4"/>
      <c r="B51" s="4"/>
      <c r="C51" s="5" t="s">
        <v>6</v>
      </c>
      <c r="D51" s="153"/>
      <c r="E51" s="34"/>
      <c r="F51" s="158">
        <f>(E49+E50)-F52</f>
        <v>900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5">
      <c r="A52" s="4"/>
      <c r="B52" s="4"/>
      <c r="C52" s="5" t="s">
        <v>37</v>
      </c>
      <c r="D52" s="153"/>
      <c r="E52" s="4"/>
      <c r="F52" s="158">
        <f>PROBLEMA!A38</f>
        <v>100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5">
      <c r="A53" s="4"/>
      <c r="B53" s="4"/>
      <c r="C53" s="4" t="s">
        <v>86</v>
      </c>
      <c r="D53" s="153"/>
      <c r="E53" s="30">
        <f>SUM(E8:E52)</f>
        <v>43445.600000000006</v>
      </c>
      <c r="F53" s="157">
        <f>SUM(F8:F52)</f>
        <v>43445.600000000006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5">
      <c r="A54" s="1"/>
      <c r="B54" s="1"/>
      <c r="C54" s="1"/>
      <c r="D54" s="155"/>
      <c r="E54" s="1"/>
      <c r="F54" s="155"/>
    </row>
    <row r="55" spans="1:28" ht="30.75" customHeight="1" x14ac:dyDescent="0.25">
      <c r="A55" s="4" t="s">
        <v>0</v>
      </c>
      <c r="B55" s="4"/>
      <c r="C55" s="12" t="s">
        <v>1</v>
      </c>
      <c r="D55" s="156" t="s">
        <v>183</v>
      </c>
      <c r="E55" s="3" t="s">
        <v>3</v>
      </c>
      <c r="F55" s="160" t="s">
        <v>4</v>
      </c>
    </row>
    <row r="56" spans="1:28" x14ac:dyDescent="0.25">
      <c r="A56" s="4"/>
      <c r="B56" s="4"/>
      <c r="C56" s="3" t="s">
        <v>178</v>
      </c>
      <c r="D56" s="153"/>
      <c r="E56" s="36"/>
      <c r="F56" s="158"/>
    </row>
    <row r="57" spans="1:28" x14ac:dyDescent="0.25">
      <c r="A57" s="4"/>
      <c r="B57" s="4"/>
      <c r="C57" s="4" t="s">
        <v>6</v>
      </c>
      <c r="D57" s="153"/>
      <c r="E57" s="36">
        <f>PROBLEMA!A45</f>
        <v>10000</v>
      </c>
      <c r="F57" s="158"/>
    </row>
    <row r="58" spans="1:28" x14ac:dyDescent="0.25">
      <c r="A58" s="4"/>
      <c r="B58" s="4"/>
      <c r="C58" s="5" t="s">
        <v>176</v>
      </c>
      <c r="D58" s="153"/>
      <c r="E58" s="36"/>
      <c r="F58" s="158">
        <f>PROBLEMA!A45</f>
        <v>10000</v>
      </c>
    </row>
    <row r="59" spans="1:28" x14ac:dyDescent="0.25">
      <c r="A59" s="4"/>
      <c r="B59" s="4"/>
      <c r="C59" s="3" t="s">
        <v>179</v>
      </c>
      <c r="D59" s="153"/>
      <c r="E59" s="36"/>
      <c r="F59" s="158"/>
    </row>
    <row r="60" spans="1:28" x14ac:dyDescent="0.25">
      <c r="A60" s="4"/>
      <c r="B60" s="4"/>
      <c r="C60" s="4" t="s">
        <v>168</v>
      </c>
      <c r="D60" s="153"/>
      <c r="E60" s="36">
        <f>PROBLEMA!A49</f>
        <v>5000</v>
      </c>
      <c r="F60" s="158"/>
    </row>
    <row r="61" spans="1:28" x14ac:dyDescent="0.25">
      <c r="A61" s="4"/>
      <c r="B61" s="4"/>
      <c r="C61" s="5" t="s">
        <v>6</v>
      </c>
      <c r="D61" s="153"/>
      <c r="E61" s="4"/>
      <c r="F61" s="158">
        <f>PROBLEMA!A49</f>
        <v>5000</v>
      </c>
    </row>
    <row r="62" spans="1:28" x14ac:dyDescent="0.25">
      <c r="A62" s="4"/>
      <c r="B62" s="4"/>
      <c r="C62" s="4"/>
      <c r="D62" s="153"/>
      <c r="E62" s="4"/>
      <c r="F62" s="153"/>
    </row>
    <row r="63" spans="1:28" x14ac:dyDescent="0.25">
      <c r="A63" s="4"/>
      <c r="B63" s="4"/>
      <c r="C63" s="4"/>
      <c r="D63" s="153"/>
      <c r="E63" s="4"/>
      <c r="F63" s="153"/>
    </row>
    <row r="64" spans="1:28" x14ac:dyDescent="0.25">
      <c r="A64" s="4"/>
      <c r="B64" s="4"/>
      <c r="C64" s="4"/>
      <c r="D64" s="153"/>
      <c r="E64" s="4"/>
      <c r="F64" s="153"/>
    </row>
    <row r="65" spans="1:6" x14ac:dyDescent="0.25">
      <c r="A65" s="4"/>
      <c r="B65" s="4"/>
      <c r="C65" s="4"/>
      <c r="D65" s="153"/>
      <c r="E65" s="4"/>
      <c r="F65" s="153"/>
    </row>
    <row r="66" spans="1:6" x14ac:dyDescent="0.25">
      <c r="A66" s="4"/>
      <c r="B66" s="4"/>
      <c r="C66" s="4"/>
      <c r="D66" s="153"/>
      <c r="E66" s="4"/>
      <c r="F66" s="153"/>
    </row>
    <row r="67" spans="1:6" x14ac:dyDescent="0.25">
      <c r="A67" s="4"/>
      <c r="B67" s="4"/>
      <c r="C67" s="4"/>
      <c r="D67" s="153"/>
      <c r="E67" s="4"/>
      <c r="F67" s="153"/>
    </row>
    <row r="68" spans="1:6" x14ac:dyDescent="0.25">
      <c r="A68" s="4"/>
      <c r="B68" s="4"/>
      <c r="C68" s="4" t="s">
        <v>86</v>
      </c>
      <c r="D68" s="153"/>
      <c r="E68" s="30">
        <f>SUM(E56:E61)</f>
        <v>15000</v>
      </c>
      <c r="F68" s="157">
        <f>SUM(F56:F61)</f>
        <v>15000</v>
      </c>
    </row>
    <row r="69" spans="1:6" x14ac:dyDescent="0.25">
      <c r="D69" s="131"/>
      <c r="F69" s="131"/>
    </row>
  </sheetData>
  <mergeCells count="3">
    <mergeCell ref="A5:AA5"/>
    <mergeCell ref="A2:C4"/>
    <mergeCell ref="B6:C6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8"/>
  <sheetViews>
    <sheetView topLeftCell="A32" zoomScaleNormal="100" workbookViewId="0">
      <selection activeCell="E22" sqref="E22"/>
    </sheetView>
  </sheetViews>
  <sheetFormatPr baseColWidth="10" defaultRowHeight="15" x14ac:dyDescent="0.25"/>
  <cols>
    <col min="1" max="1" width="12.7109375" bestFit="1" customWidth="1"/>
    <col min="4" max="4" width="10.5703125" customWidth="1"/>
    <col min="7" max="7" width="10.28515625" customWidth="1"/>
    <col min="9" max="9" width="11.85546875" customWidth="1"/>
    <col min="11" max="11" width="7.5703125" customWidth="1"/>
    <col min="12" max="12" width="12.28515625" customWidth="1"/>
    <col min="13" max="13" width="14.85546875" customWidth="1"/>
    <col min="14" max="14" width="8.7109375" customWidth="1"/>
  </cols>
  <sheetData>
    <row r="1" spans="1:14" ht="15.75" thickBot="1" x14ac:dyDescent="0.3">
      <c r="A1" s="211"/>
      <c r="B1" s="304" t="s">
        <v>88</v>
      </c>
      <c r="C1" s="180"/>
      <c r="D1" s="211"/>
      <c r="E1" s="211"/>
      <c r="F1" s="185" t="s">
        <v>96</v>
      </c>
      <c r="G1" s="186"/>
      <c r="H1" s="211"/>
      <c r="I1" s="191" t="s">
        <v>98</v>
      </c>
      <c r="J1" s="250"/>
      <c r="K1" s="211"/>
      <c r="L1" s="198" t="s">
        <v>99</v>
      </c>
      <c r="M1" s="193"/>
      <c r="N1" s="211"/>
    </row>
    <row r="2" spans="1:14" ht="15.75" thickTop="1" x14ac:dyDescent="0.25">
      <c r="A2" s="211" t="s">
        <v>89</v>
      </c>
      <c r="B2" s="305">
        <f>'LIBRO RAYADO'!E8</f>
        <v>20000</v>
      </c>
      <c r="C2" s="306">
        <f>'LIBRO RAYADO'!F29</f>
        <v>500</v>
      </c>
      <c r="D2" s="211" t="s">
        <v>91</v>
      </c>
      <c r="E2" s="211" t="s">
        <v>97</v>
      </c>
      <c r="F2" s="315">
        <f>'LIBRO RAYADO'!E9</f>
        <v>14705</v>
      </c>
      <c r="G2" s="187"/>
      <c r="H2" s="263" t="s">
        <v>104</v>
      </c>
      <c r="I2" s="251">
        <f>'LIBRO RAYADO'!E10</f>
        <v>2352.8000000000002</v>
      </c>
      <c r="J2" s="252"/>
      <c r="K2" s="211"/>
      <c r="L2" s="199"/>
      <c r="M2" s="275">
        <f>'LIBRO RAYADO'!F17</f>
        <v>382.8</v>
      </c>
      <c r="N2" s="303" t="s">
        <v>199</v>
      </c>
    </row>
    <row r="3" spans="1:14" ht="15.75" thickBot="1" x14ac:dyDescent="0.3">
      <c r="A3" s="211" t="s">
        <v>90</v>
      </c>
      <c r="B3" s="307">
        <f>'LIBRO RAYADO'!E20</f>
        <v>1160</v>
      </c>
      <c r="C3" s="308">
        <f>'LIBRO RAYADO'!F34</f>
        <v>22</v>
      </c>
      <c r="D3" s="211" t="s">
        <v>92</v>
      </c>
      <c r="E3" s="211"/>
      <c r="F3" s="316"/>
      <c r="G3" s="188"/>
      <c r="H3" s="263" t="s">
        <v>107</v>
      </c>
      <c r="I3" s="317">
        <f>'LIBRO RAYADO'!E33</f>
        <v>72</v>
      </c>
      <c r="J3" s="318"/>
      <c r="K3" s="211"/>
      <c r="L3" s="200"/>
      <c r="M3" s="276"/>
      <c r="N3" s="211"/>
    </row>
    <row r="4" spans="1:14" ht="15.75" thickTop="1" x14ac:dyDescent="0.25">
      <c r="A4" s="211" t="s">
        <v>93</v>
      </c>
      <c r="B4" s="309">
        <f>'LIBRO RAYADO'!E38</f>
        <v>500</v>
      </c>
      <c r="C4" s="308">
        <f>'LIBRO RAYADO'!F51</f>
        <v>900</v>
      </c>
      <c r="D4" s="211" t="s">
        <v>95</v>
      </c>
      <c r="E4" s="211"/>
      <c r="F4" s="316"/>
      <c r="G4" s="188"/>
      <c r="H4" s="211"/>
      <c r="I4" s="251">
        <f>SUM(I2:I3)</f>
        <v>2424.8000000000002</v>
      </c>
      <c r="J4" s="319"/>
      <c r="K4" s="211"/>
      <c r="L4" s="201"/>
      <c r="M4" s="194"/>
      <c r="N4" s="211"/>
    </row>
    <row r="5" spans="1:14" ht="15.75" thickBot="1" x14ac:dyDescent="0.3">
      <c r="A5" s="211" t="s">
        <v>94</v>
      </c>
      <c r="B5" s="307">
        <f>'LIBRO RAYADO'!E42</f>
        <v>718</v>
      </c>
      <c r="C5" s="310"/>
      <c r="D5" s="211"/>
      <c r="E5" s="211"/>
      <c r="F5" s="189"/>
      <c r="G5" s="190"/>
      <c r="H5" s="211"/>
      <c r="I5" s="195"/>
      <c r="J5" s="254"/>
      <c r="K5" s="211"/>
      <c r="L5" s="202"/>
      <c r="M5" s="197"/>
      <c r="N5" s="211"/>
    </row>
    <row r="6" spans="1:14" ht="16.5" thickTop="1" thickBot="1" x14ac:dyDescent="0.3">
      <c r="A6" s="211"/>
      <c r="B6" s="311">
        <f>SUM(B2:B5)</f>
        <v>22378</v>
      </c>
      <c r="C6" s="312">
        <f>SUM(C2:C5)</f>
        <v>1422</v>
      </c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</row>
    <row r="7" spans="1:14" ht="15.75" thickTop="1" x14ac:dyDescent="0.25">
      <c r="A7" s="211"/>
      <c r="B7" s="311">
        <f>B6-C6</f>
        <v>20956</v>
      </c>
      <c r="C7" s="313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</row>
    <row r="8" spans="1:14" x14ac:dyDescent="0.25">
      <c r="A8" s="211"/>
      <c r="B8" s="314"/>
      <c r="C8" s="18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</row>
    <row r="9" spans="1:14" ht="15.75" thickBot="1" x14ac:dyDescent="0.3">
      <c r="A9" s="211"/>
      <c r="B9" s="182"/>
      <c r="C9" s="183"/>
      <c r="D9" s="211"/>
      <c r="E9" s="211"/>
      <c r="H9" s="1"/>
      <c r="I9" s="211"/>
      <c r="J9" s="211"/>
      <c r="K9" s="211"/>
      <c r="L9" s="211"/>
      <c r="M9" s="211"/>
      <c r="N9" s="211"/>
    </row>
    <row r="10" spans="1:14" ht="15.75" thickBot="1" x14ac:dyDescent="0.3"/>
    <row r="11" spans="1:14" ht="15.75" thickBot="1" x14ac:dyDescent="0.3">
      <c r="A11" s="211"/>
      <c r="B11" s="203" t="s">
        <v>100</v>
      </c>
      <c r="C11" s="204"/>
      <c r="D11" s="211"/>
      <c r="E11" s="211"/>
      <c r="F11" s="207" t="s">
        <v>23</v>
      </c>
      <c r="G11" s="208"/>
      <c r="H11" s="211"/>
      <c r="I11" s="212" t="s">
        <v>109</v>
      </c>
      <c r="J11" s="213"/>
      <c r="K11" s="211"/>
      <c r="L11" s="220" t="s">
        <v>110</v>
      </c>
      <c r="M11" s="222"/>
      <c r="N11" s="211"/>
    </row>
    <row r="12" spans="1:14" ht="15.75" thickTop="1" x14ac:dyDescent="0.25">
      <c r="A12" s="211"/>
      <c r="B12" s="298"/>
      <c r="C12" s="299">
        <f>'LIBRO RAYADO'!F21</f>
        <v>1000</v>
      </c>
      <c r="D12" s="211" t="s">
        <v>103</v>
      </c>
      <c r="E12" s="263" t="s">
        <v>104</v>
      </c>
      <c r="F12" s="290">
        <f>'LIBRO RAYADO'!E11</f>
        <v>200</v>
      </c>
      <c r="G12" s="291">
        <f>'LIBRO RAYADO'!F26</f>
        <v>420</v>
      </c>
      <c r="H12" s="211" t="s">
        <v>106</v>
      </c>
      <c r="I12" s="214"/>
      <c r="J12" s="289">
        <f>'LIBRO RAYADO'!F12</f>
        <v>37257.800000000003</v>
      </c>
      <c r="K12" s="211" t="s">
        <v>101</v>
      </c>
      <c r="L12" s="223"/>
      <c r="M12" s="286">
        <f>'LIBRO RAYADO'!F22</f>
        <v>160</v>
      </c>
      <c r="N12" s="211" t="s">
        <v>103</v>
      </c>
    </row>
    <row r="13" spans="1:14" ht="15.75" thickBot="1" x14ac:dyDescent="0.3">
      <c r="A13" s="211"/>
      <c r="B13" s="300"/>
      <c r="C13" s="301">
        <f>'LIBRO RAYADO'!F43</f>
        <v>1050</v>
      </c>
      <c r="D13" s="211" t="s">
        <v>102</v>
      </c>
      <c r="E13" s="263" t="s">
        <v>105</v>
      </c>
      <c r="F13" s="292">
        <f>'LIBRO RAYADO'!E15</f>
        <v>330</v>
      </c>
      <c r="G13" s="293">
        <f>'LIBRO RAYADO'!F47</f>
        <v>485</v>
      </c>
      <c r="H13" s="211" t="s">
        <v>108</v>
      </c>
      <c r="I13" s="216"/>
      <c r="J13" s="242"/>
      <c r="K13" s="211"/>
      <c r="L13" s="224"/>
      <c r="M13" s="287">
        <f>'LIBRO RAYADO'!F44</f>
        <v>168</v>
      </c>
      <c r="N13" s="211" t="s">
        <v>102</v>
      </c>
    </row>
    <row r="14" spans="1:14" ht="16.5" thickTop="1" thickBot="1" x14ac:dyDescent="0.3">
      <c r="A14" s="211"/>
      <c r="B14" s="300"/>
      <c r="C14" s="302">
        <f>SUM(C12:C13)</f>
        <v>2050</v>
      </c>
      <c r="D14" s="211"/>
      <c r="E14" s="263" t="s">
        <v>107</v>
      </c>
      <c r="F14" s="292">
        <f>'LIBRO RAYADO'!E32</f>
        <v>450</v>
      </c>
      <c r="G14" s="294"/>
      <c r="H14" s="211"/>
      <c r="I14" s="217"/>
      <c r="J14" s="215"/>
      <c r="K14" s="211"/>
      <c r="L14" s="224"/>
      <c r="M14" s="288">
        <f>SUM(M12:M13)</f>
        <v>328</v>
      </c>
      <c r="N14" s="211"/>
    </row>
    <row r="15" spans="1:14" ht="16.5" thickTop="1" thickBot="1" x14ac:dyDescent="0.3">
      <c r="A15" s="211"/>
      <c r="B15" s="205"/>
      <c r="C15" s="206"/>
      <c r="D15" s="211"/>
      <c r="E15" s="211"/>
      <c r="F15" s="295">
        <f>SUM(F12:F14)</f>
        <v>980</v>
      </c>
      <c r="G15" s="296">
        <f>SUM(G12:G14)</f>
        <v>905</v>
      </c>
      <c r="H15" s="211"/>
      <c r="I15" s="218"/>
      <c r="J15" s="219"/>
      <c r="K15" s="211"/>
      <c r="L15" s="225"/>
      <c r="M15" s="227"/>
      <c r="N15" s="211"/>
    </row>
    <row r="16" spans="1:14" x14ac:dyDescent="0.25">
      <c r="D16" s="211"/>
      <c r="E16" s="211"/>
      <c r="F16" s="297">
        <f>F15-G15</f>
        <v>75</v>
      </c>
      <c r="G16" s="294"/>
      <c r="H16" s="211"/>
    </row>
    <row r="17" spans="1:15" ht="15.75" thickBot="1" x14ac:dyDescent="0.3">
      <c r="D17" s="1"/>
      <c r="E17" s="211"/>
      <c r="F17" s="209"/>
      <c r="G17" s="210"/>
      <c r="H17" s="211"/>
    </row>
    <row r="19" spans="1:15" ht="15.75" thickBot="1" x14ac:dyDescent="0.3"/>
    <row r="20" spans="1:15" ht="15.75" thickBot="1" x14ac:dyDescent="0.3">
      <c r="A20" s="211"/>
      <c r="B20" s="269" t="s">
        <v>111</v>
      </c>
      <c r="C20" s="270"/>
      <c r="D20" s="211"/>
      <c r="E20" s="229" t="s">
        <v>112</v>
      </c>
      <c r="F20" s="230"/>
      <c r="G20" s="211"/>
      <c r="H20" s="235" t="s">
        <v>115</v>
      </c>
      <c r="I20" s="236"/>
      <c r="J20" s="262" t="s">
        <v>117</v>
      </c>
      <c r="K20" s="191" t="s">
        <v>29</v>
      </c>
      <c r="L20" s="192"/>
      <c r="M20" s="261" t="s">
        <v>119</v>
      </c>
      <c r="N20" s="257" t="s">
        <v>118</v>
      </c>
      <c r="O20" s="244"/>
    </row>
    <row r="21" spans="1:15" ht="15.75" thickTop="1" x14ac:dyDescent="0.25">
      <c r="A21" s="263" t="s">
        <v>105</v>
      </c>
      <c r="B21" s="271">
        <f>'LIBRO RAYADO'!E16</f>
        <v>52.800000000000004</v>
      </c>
      <c r="C21" s="272"/>
      <c r="D21" s="263" t="s">
        <v>113</v>
      </c>
      <c r="E21" s="266">
        <f>'LIBRO RAYADO'!F26</f>
        <v>420</v>
      </c>
      <c r="F21" s="231"/>
      <c r="G21" s="263" t="s">
        <v>116</v>
      </c>
      <c r="H21" s="264">
        <f>'LIBRO RAYADO'!E28</f>
        <v>500</v>
      </c>
      <c r="I21" s="237">
        <f>'LIBRO RAYADO'!F35</f>
        <v>500</v>
      </c>
      <c r="J21" s="262"/>
      <c r="K21" s="251">
        <f>'LIBRO RAYADO'!F39</f>
        <v>500</v>
      </c>
      <c r="L21" s="184">
        <f>'LIBRO RAYADO'!E41</f>
        <v>500</v>
      </c>
      <c r="M21" s="261"/>
      <c r="N21" s="258">
        <f>'LIBRO RAYADO'!E50</f>
        <v>500</v>
      </c>
      <c r="O21" s="246"/>
    </row>
    <row r="22" spans="1:15" ht="15.75" thickBot="1" x14ac:dyDescent="0.3">
      <c r="A22" s="211"/>
      <c r="B22" s="273"/>
      <c r="C22" s="274"/>
      <c r="D22" s="263" t="s">
        <v>114</v>
      </c>
      <c r="E22" s="267">
        <f>'LIBRO RAYADO'!E46</f>
        <v>485</v>
      </c>
      <c r="F22" s="232"/>
      <c r="G22" s="263"/>
      <c r="H22" s="265"/>
      <c r="I22" s="238"/>
      <c r="J22" s="262"/>
      <c r="K22" s="253"/>
      <c r="L22" s="241"/>
      <c r="M22" s="261"/>
      <c r="N22" s="259"/>
      <c r="O22" s="247"/>
    </row>
    <row r="23" spans="1:15" ht="16.5" thickTop="1" thickBot="1" x14ac:dyDescent="0.3">
      <c r="A23" s="211"/>
      <c r="B23" s="211"/>
      <c r="C23" s="211"/>
      <c r="D23" s="211"/>
      <c r="E23" s="266">
        <f>SUM(E21:E22)</f>
        <v>905</v>
      </c>
      <c r="F23" s="232"/>
      <c r="G23" s="211"/>
      <c r="H23" s="239"/>
      <c r="I23" s="240"/>
      <c r="J23" s="262"/>
      <c r="K23" s="195"/>
      <c r="L23" s="196"/>
      <c r="M23" s="261"/>
      <c r="N23" s="260"/>
      <c r="O23" s="249"/>
    </row>
    <row r="24" spans="1:15" ht="15.75" thickBot="1" x14ac:dyDescent="0.3">
      <c r="D24" s="211"/>
      <c r="E24" s="268"/>
      <c r="F24" s="233"/>
      <c r="G24" s="1"/>
    </row>
    <row r="28" spans="1:15" ht="15.75" thickBot="1" x14ac:dyDescent="0.3"/>
    <row r="29" spans="1:15" ht="15.75" thickBot="1" x14ac:dyDescent="0.3">
      <c r="A29" s="277" t="s">
        <v>121</v>
      </c>
      <c r="B29" s="278"/>
      <c r="D29" s="234" t="s">
        <v>236</v>
      </c>
      <c r="E29" s="234"/>
      <c r="F29" s="320"/>
      <c r="G29" s="321"/>
      <c r="H29" s="321"/>
      <c r="I29" s="321"/>
      <c r="L29" s="327" t="s">
        <v>35</v>
      </c>
      <c r="M29" s="328"/>
    </row>
    <row r="30" spans="1:15" ht="15.75" thickTop="1" x14ac:dyDescent="0.25">
      <c r="A30" s="279"/>
      <c r="B30" s="280">
        <f>'LIBRO RAYADO'!F52</f>
        <v>100</v>
      </c>
      <c r="C30" t="s">
        <v>95</v>
      </c>
      <c r="F30" s="211"/>
      <c r="G30" s="211"/>
      <c r="H30" s="211"/>
      <c r="I30" s="211"/>
      <c r="K30" s="33" t="s">
        <v>120</v>
      </c>
      <c r="L30" s="323">
        <f>'LIBRO RAYADO'!E49</f>
        <v>500</v>
      </c>
      <c r="M30" s="324"/>
    </row>
    <row r="31" spans="1:15" ht="15.75" thickBot="1" x14ac:dyDescent="0.3">
      <c r="A31" s="281"/>
      <c r="B31" s="282"/>
      <c r="F31" s="211"/>
      <c r="G31" s="211"/>
      <c r="H31" s="211"/>
      <c r="I31" s="211"/>
      <c r="L31" s="325"/>
      <c r="M31" s="326"/>
    </row>
    <row r="32" spans="1:15" ht="15.75" thickBot="1" x14ac:dyDescent="0.3">
      <c r="A32" s="283"/>
      <c r="B32" s="284"/>
      <c r="F32" s="211"/>
      <c r="G32" s="211"/>
      <c r="H32" s="211"/>
      <c r="I32" s="211"/>
      <c r="K32" s="175"/>
    </row>
    <row r="33" spans="1:13" ht="15.75" thickBot="1" x14ac:dyDescent="0.3"/>
    <row r="34" spans="1:13" x14ac:dyDescent="0.25">
      <c r="D34" s="243"/>
      <c r="E34" s="349"/>
      <c r="F34" s="192"/>
      <c r="G34" s="353"/>
      <c r="H34" s="221"/>
      <c r="I34" s="322"/>
    </row>
    <row r="35" spans="1:13" ht="21" x14ac:dyDescent="0.35">
      <c r="D35" s="245"/>
      <c r="E35" s="350" t="s">
        <v>177</v>
      </c>
      <c r="F35" s="352"/>
      <c r="G35" s="354"/>
      <c r="H35" s="285"/>
      <c r="I35" s="324"/>
    </row>
    <row r="36" spans="1:13" ht="15.75" thickBot="1" x14ac:dyDescent="0.3">
      <c r="D36" s="248"/>
      <c r="E36" s="351"/>
      <c r="F36" s="196"/>
      <c r="G36" s="355"/>
      <c r="H36" s="226"/>
      <c r="I36" s="326"/>
    </row>
    <row r="37" spans="1:13" ht="15.75" customHeight="1" x14ac:dyDescent="0.25"/>
    <row r="38" spans="1:13" x14ac:dyDescent="0.25">
      <c r="B38" s="118"/>
      <c r="C38" s="118"/>
    </row>
    <row r="39" spans="1:13" x14ac:dyDescent="0.25">
      <c r="B39" s="118"/>
      <c r="C39" s="118"/>
    </row>
    <row r="40" spans="1:13" x14ac:dyDescent="0.25">
      <c r="B40" s="118"/>
      <c r="C40" s="118"/>
    </row>
    <row r="41" spans="1:13" x14ac:dyDescent="0.25">
      <c r="B41" s="118"/>
      <c r="C41" s="118"/>
    </row>
    <row r="42" spans="1:13" x14ac:dyDescent="0.25">
      <c r="E42" s="118"/>
      <c r="F42" s="118"/>
      <c r="G42" s="118"/>
      <c r="H42" s="118"/>
      <c r="I42" s="118"/>
      <c r="J42" s="118"/>
      <c r="K42" s="118"/>
    </row>
    <row r="43" spans="1:13" ht="15.75" thickBot="1" x14ac:dyDescent="0.3">
      <c r="G43" s="118"/>
      <c r="H43" s="118"/>
      <c r="I43" s="118"/>
      <c r="J43" s="118"/>
      <c r="K43" s="118"/>
      <c r="L43" s="118"/>
      <c r="M43" s="118"/>
    </row>
    <row r="44" spans="1:13" ht="15.75" thickBot="1" x14ac:dyDescent="0.3">
      <c r="A44" s="361" t="s">
        <v>141</v>
      </c>
      <c r="B44" s="362"/>
      <c r="E44" s="363" t="s">
        <v>176</v>
      </c>
      <c r="F44" s="364"/>
      <c r="G44" s="118"/>
      <c r="H44" s="118"/>
      <c r="I44" s="365" t="s">
        <v>168</v>
      </c>
      <c r="J44" s="366"/>
      <c r="K44" s="118"/>
      <c r="L44" s="118"/>
      <c r="M44" s="118"/>
    </row>
    <row r="45" spans="1:13" ht="16.5" thickTop="1" thickBot="1" x14ac:dyDescent="0.3">
      <c r="A45" s="329">
        <f>'LIBRO RAYADO'!E57</f>
        <v>10000</v>
      </c>
      <c r="B45" s="330">
        <f>'LIBRO RAYADO'!F61</f>
        <v>5000</v>
      </c>
      <c r="C45" s="118" t="s">
        <v>186</v>
      </c>
      <c r="D45" s="118"/>
      <c r="E45" s="337"/>
      <c r="F45" s="338">
        <f>'LIBRO RAYADO'!F58</f>
        <v>10000</v>
      </c>
      <c r="G45" s="118" t="s">
        <v>184</v>
      </c>
      <c r="H45" s="119" t="s">
        <v>185</v>
      </c>
      <c r="I45" s="255">
        <f>'LIBRO RAYADO'!E60</f>
        <v>5000</v>
      </c>
      <c r="J45" s="344"/>
      <c r="K45" s="118"/>
      <c r="L45" s="118"/>
      <c r="M45" s="118"/>
    </row>
    <row r="46" spans="1:13" ht="15.75" thickTop="1" x14ac:dyDescent="0.25">
      <c r="A46" s="331">
        <f>A45-B45</f>
        <v>5000</v>
      </c>
      <c r="B46" s="332"/>
      <c r="C46" s="118"/>
      <c r="D46" s="118"/>
      <c r="E46" s="339"/>
      <c r="F46" s="340"/>
      <c r="G46" s="118"/>
      <c r="H46" s="118"/>
      <c r="I46" s="345"/>
      <c r="J46" s="346"/>
      <c r="K46" s="118"/>
      <c r="L46" s="118"/>
      <c r="M46" s="118"/>
    </row>
    <row r="47" spans="1:13" x14ac:dyDescent="0.25">
      <c r="A47" s="333"/>
      <c r="B47" s="334"/>
      <c r="E47" s="341"/>
      <c r="F47" s="228"/>
      <c r="I47" s="256"/>
      <c r="J47" s="247"/>
    </row>
    <row r="48" spans="1:13" ht="15.75" thickBot="1" x14ac:dyDescent="0.3">
      <c r="A48" s="335"/>
      <c r="B48" s="336"/>
      <c r="E48" s="342"/>
      <c r="F48" s="343"/>
      <c r="I48" s="347"/>
      <c r="J48" s="348"/>
    </row>
  </sheetData>
  <mergeCells count="3">
    <mergeCell ref="A44:B44"/>
    <mergeCell ref="E44:F44"/>
    <mergeCell ref="I44:J44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4"/>
  <sheetViews>
    <sheetView topLeftCell="A4" workbookViewId="0">
      <selection activeCell="K11" sqref="K11"/>
    </sheetView>
  </sheetViews>
  <sheetFormatPr baseColWidth="10" defaultRowHeight="15" x14ac:dyDescent="0.25"/>
  <cols>
    <col min="7" max="7" width="16.28515625" customWidth="1"/>
  </cols>
  <sheetData>
    <row r="1" spans="1:11" ht="15.75" x14ac:dyDescent="0.25">
      <c r="B1" s="376" t="s">
        <v>45</v>
      </c>
      <c r="C1" s="376"/>
      <c r="D1" s="376"/>
      <c r="E1" s="376"/>
      <c r="F1" s="376"/>
      <c r="G1" s="376"/>
      <c r="H1" s="376"/>
      <c r="I1" s="376"/>
      <c r="J1" s="372" t="s">
        <v>46</v>
      </c>
      <c r="K1" s="377"/>
    </row>
    <row r="2" spans="1:11" x14ac:dyDescent="0.25">
      <c r="B2" s="372" t="s">
        <v>83</v>
      </c>
      <c r="C2" s="372"/>
      <c r="D2" s="372"/>
      <c r="E2" s="372"/>
      <c r="F2" s="372"/>
      <c r="G2" s="372"/>
      <c r="H2" s="372" t="s">
        <v>47</v>
      </c>
      <c r="I2" s="372"/>
      <c r="J2" s="372" t="s">
        <v>48</v>
      </c>
      <c r="K2" s="372"/>
    </row>
    <row r="3" spans="1:11" x14ac:dyDescent="0.25">
      <c r="B3" s="372" t="s">
        <v>49</v>
      </c>
      <c r="C3" s="372"/>
      <c r="D3" s="372"/>
      <c r="E3" s="373" t="s">
        <v>50</v>
      </c>
      <c r="F3" s="374"/>
      <c r="G3" s="374"/>
      <c r="H3" s="375"/>
      <c r="I3" s="372" t="s">
        <v>51</v>
      </c>
      <c r="J3" s="372"/>
      <c r="K3" s="372"/>
    </row>
    <row r="4" spans="1:11" x14ac:dyDescent="0.25">
      <c r="B4" s="367" t="s">
        <v>52</v>
      </c>
      <c r="C4" s="367"/>
      <c r="D4" s="368" t="s">
        <v>53</v>
      </c>
      <c r="E4" s="368"/>
      <c r="F4" s="4"/>
      <c r="G4" s="4"/>
      <c r="H4" s="368" t="s">
        <v>53</v>
      </c>
      <c r="I4" s="368"/>
      <c r="J4" s="4"/>
      <c r="K4" s="4"/>
    </row>
    <row r="5" spans="1:11" x14ac:dyDescent="0.25">
      <c r="B5" s="369" t="s">
        <v>0</v>
      </c>
      <c r="C5" s="369" t="s">
        <v>54</v>
      </c>
      <c r="D5" s="371" t="s">
        <v>55</v>
      </c>
      <c r="E5" s="371"/>
      <c r="F5" s="371"/>
      <c r="G5" s="371" t="s">
        <v>56</v>
      </c>
      <c r="H5" s="371"/>
      <c r="I5" s="371" t="s">
        <v>57</v>
      </c>
      <c r="J5" s="371"/>
      <c r="K5" s="371"/>
    </row>
    <row r="6" spans="1:11" x14ac:dyDescent="0.25">
      <c r="B6" s="370"/>
      <c r="C6" s="370"/>
      <c r="D6" s="9" t="s">
        <v>58</v>
      </c>
      <c r="E6" s="9" t="s">
        <v>59</v>
      </c>
      <c r="F6" s="9" t="s">
        <v>60</v>
      </c>
      <c r="G6" s="9" t="s">
        <v>61</v>
      </c>
      <c r="H6" s="9" t="s">
        <v>62</v>
      </c>
      <c r="I6" s="9" t="s">
        <v>3</v>
      </c>
      <c r="J6" s="9" t="s">
        <v>4</v>
      </c>
      <c r="K6" s="9" t="s">
        <v>63</v>
      </c>
    </row>
    <row r="7" spans="1:11" x14ac:dyDescent="0.25">
      <c r="A7" s="10">
        <v>1</v>
      </c>
      <c r="B7" s="19">
        <v>39630</v>
      </c>
      <c r="C7" s="20">
        <v>1</v>
      </c>
      <c r="D7" s="21">
        <f>PROBLEMA!B6</f>
        <v>20</v>
      </c>
      <c r="E7" s="21"/>
      <c r="F7" s="22">
        <f>D7</f>
        <v>20</v>
      </c>
      <c r="G7" s="23">
        <f>PROBLEMA!C6</f>
        <v>10</v>
      </c>
      <c r="H7" s="24"/>
      <c r="I7" s="18">
        <f>D7*G7</f>
        <v>200</v>
      </c>
      <c r="J7" s="24"/>
      <c r="K7" s="24">
        <f>I7</f>
        <v>200</v>
      </c>
    </row>
    <row r="8" spans="1:11" x14ac:dyDescent="0.25">
      <c r="A8" s="10">
        <v>2</v>
      </c>
      <c r="B8" s="28">
        <v>39637</v>
      </c>
      <c r="C8" s="25">
        <v>2</v>
      </c>
      <c r="D8" s="26">
        <f>PROBLEMA!B11</f>
        <v>30</v>
      </c>
      <c r="E8" s="26"/>
      <c r="F8" s="26">
        <f>D8+F7</f>
        <v>50</v>
      </c>
      <c r="G8" s="161">
        <f>PROBLEMA!C11</f>
        <v>11</v>
      </c>
      <c r="H8" s="27"/>
      <c r="I8" s="27">
        <f>D8*G8</f>
        <v>330</v>
      </c>
      <c r="J8" s="27"/>
      <c r="K8" s="27">
        <f>I8+K7</f>
        <v>530</v>
      </c>
    </row>
    <row r="9" spans="1:11" x14ac:dyDescent="0.25">
      <c r="A9" s="10">
        <v>3</v>
      </c>
      <c r="B9" s="19">
        <v>39639</v>
      </c>
      <c r="C9" s="20">
        <v>3</v>
      </c>
      <c r="D9" s="21"/>
      <c r="E9" s="21">
        <f>PROBLEMA!B16</f>
        <v>40</v>
      </c>
      <c r="F9" s="21">
        <f>F8-E9</f>
        <v>10</v>
      </c>
      <c r="G9" s="24" t="s">
        <v>84</v>
      </c>
      <c r="H9" s="24"/>
      <c r="I9" s="24"/>
      <c r="J9" s="24">
        <f>(D7*G7)+(20*G8)</f>
        <v>420</v>
      </c>
      <c r="K9" s="24">
        <f>K8-J9</f>
        <v>110</v>
      </c>
    </row>
    <row r="10" spans="1:11" x14ac:dyDescent="0.25">
      <c r="A10" s="10">
        <v>4</v>
      </c>
      <c r="B10" s="28">
        <v>39644</v>
      </c>
      <c r="C10" s="25">
        <v>4</v>
      </c>
      <c r="D10" s="26">
        <f>PROBLEMA!B23</f>
        <v>30</v>
      </c>
      <c r="E10" s="26"/>
      <c r="F10" s="26">
        <f>D10+F9</f>
        <v>40</v>
      </c>
      <c r="G10" s="29">
        <f>PROBLEMA!C23</f>
        <v>15</v>
      </c>
      <c r="H10" s="27"/>
      <c r="I10" s="27">
        <f>D10*G10</f>
        <v>450</v>
      </c>
      <c r="J10" s="27"/>
      <c r="K10" s="27">
        <f>I10+K9</f>
        <v>560</v>
      </c>
    </row>
    <row r="11" spans="1:11" x14ac:dyDescent="0.25">
      <c r="A11" s="10">
        <v>5</v>
      </c>
      <c r="B11" s="19">
        <v>39643</v>
      </c>
      <c r="C11" s="20">
        <v>5</v>
      </c>
      <c r="E11" s="21">
        <f>PROBLEMA!B30</f>
        <v>35</v>
      </c>
      <c r="F11" s="21">
        <f>F10-E11</f>
        <v>5</v>
      </c>
      <c r="G11" s="24" t="s">
        <v>85</v>
      </c>
      <c r="H11" s="24"/>
      <c r="I11" s="24"/>
      <c r="J11" s="24">
        <f>(10*G8)+(25*G10)</f>
        <v>485</v>
      </c>
      <c r="K11" s="24">
        <f>K10-J11</f>
        <v>75</v>
      </c>
    </row>
    <row r="12" spans="1:11" x14ac:dyDescent="0.25">
      <c r="A12" s="10">
        <v>6</v>
      </c>
      <c r="B12" s="25"/>
      <c r="C12" s="25"/>
      <c r="D12" s="26"/>
      <c r="E12" s="26"/>
      <c r="F12" s="26"/>
      <c r="G12" s="27"/>
      <c r="H12" s="27"/>
      <c r="I12" s="27"/>
      <c r="J12" s="27"/>
      <c r="K12" s="27"/>
    </row>
    <row r="13" spans="1:11" x14ac:dyDescent="0.25">
      <c r="A13" s="10">
        <v>7</v>
      </c>
      <c r="B13" s="20"/>
      <c r="C13" s="20"/>
      <c r="D13" s="21"/>
      <c r="E13" s="21"/>
      <c r="F13" s="21"/>
      <c r="G13" s="24"/>
      <c r="H13" s="24"/>
      <c r="I13" s="24"/>
      <c r="J13" s="24"/>
      <c r="K13" s="24"/>
    </row>
    <row r="14" spans="1:11" x14ac:dyDescent="0.25">
      <c r="A14" s="10">
        <v>8</v>
      </c>
      <c r="B14" s="25"/>
      <c r="C14" s="25"/>
      <c r="D14" s="26"/>
      <c r="E14" s="26"/>
      <c r="F14" s="26"/>
      <c r="G14" s="27"/>
      <c r="H14" s="27"/>
      <c r="I14" s="27"/>
      <c r="J14" s="27"/>
      <c r="K14" s="27"/>
    </row>
    <row r="15" spans="1:11" x14ac:dyDescent="0.25">
      <c r="A15" s="10">
        <v>9</v>
      </c>
      <c r="B15" s="20"/>
      <c r="C15" s="20"/>
      <c r="D15" s="21"/>
      <c r="E15" s="21"/>
      <c r="F15" s="21"/>
      <c r="G15" s="24"/>
      <c r="H15" s="24"/>
      <c r="I15" s="24"/>
      <c r="J15" s="24"/>
      <c r="K15" s="24"/>
    </row>
    <row r="16" spans="1:11" x14ac:dyDescent="0.25">
      <c r="A16" s="10">
        <v>10</v>
      </c>
      <c r="B16" s="25"/>
      <c r="C16" s="25"/>
      <c r="D16" s="26"/>
      <c r="E16" s="26"/>
      <c r="F16" s="26"/>
      <c r="G16" s="27"/>
      <c r="H16" s="27"/>
      <c r="I16" s="27"/>
      <c r="J16" s="27"/>
      <c r="K16" s="27"/>
    </row>
    <row r="17" spans="1:11" x14ac:dyDescent="0.25">
      <c r="A17" s="10">
        <v>11</v>
      </c>
      <c r="B17" s="20"/>
      <c r="C17" s="20"/>
      <c r="D17" s="21"/>
      <c r="E17" s="21"/>
      <c r="F17" s="21"/>
      <c r="G17" s="24"/>
      <c r="H17" s="24"/>
      <c r="I17" s="24"/>
      <c r="J17" s="24"/>
      <c r="K17" s="24"/>
    </row>
    <row r="18" spans="1:11" x14ac:dyDescent="0.25">
      <c r="A18" s="10">
        <v>12</v>
      </c>
      <c r="B18" s="25"/>
      <c r="C18" s="25"/>
      <c r="D18" s="26"/>
      <c r="E18" s="26"/>
      <c r="F18" s="26"/>
      <c r="G18" s="27"/>
      <c r="H18" s="27"/>
      <c r="I18" s="27"/>
      <c r="J18" s="27"/>
      <c r="K18" s="27"/>
    </row>
    <row r="19" spans="1:11" x14ac:dyDescent="0.25">
      <c r="A19" s="10">
        <v>13</v>
      </c>
      <c r="B19" s="20"/>
      <c r="C19" s="20"/>
      <c r="D19" s="21"/>
      <c r="E19" s="21"/>
      <c r="F19" s="21"/>
      <c r="G19" s="24"/>
      <c r="H19" s="24"/>
      <c r="I19" s="24"/>
      <c r="J19" s="24"/>
      <c r="K19" s="24"/>
    </row>
    <row r="20" spans="1:11" x14ac:dyDescent="0.25">
      <c r="A20" s="10">
        <v>14</v>
      </c>
      <c r="B20" s="25"/>
      <c r="C20" s="25"/>
      <c r="D20" s="26"/>
      <c r="E20" s="26"/>
      <c r="F20" s="26"/>
      <c r="G20" s="25"/>
      <c r="H20" s="25"/>
      <c r="I20" s="25"/>
      <c r="J20" s="25"/>
      <c r="K20" s="25"/>
    </row>
    <row r="21" spans="1:11" x14ac:dyDescent="0.25">
      <c r="A21" s="10">
        <v>15</v>
      </c>
      <c r="B21" s="20"/>
      <c r="C21" s="20"/>
      <c r="D21" s="21"/>
      <c r="E21" s="21"/>
      <c r="F21" s="21"/>
      <c r="G21" s="24"/>
      <c r="H21" s="24"/>
      <c r="I21" s="24"/>
      <c r="J21" s="24"/>
      <c r="K21" s="24"/>
    </row>
    <row r="22" spans="1:11" x14ac:dyDescent="0.25">
      <c r="A22" s="10">
        <v>16</v>
      </c>
      <c r="B22" s="25"/>
      <c r="C22" s="25"/>
      <c r="D22" s="26"/>
      <c r="E22" s="26"/>
      <c r="F22" s="26"/>
      <c r="G22" s="25"/>
      <c r="H22" s="25"/>
      <c r="I22" s="25"/>
      <c r="J22" s="25"/>
      <c r="K22" s="25"/>
    </row>
    <row r="23" spans="1:11" x14ac:dyDescent="0.25">
      <c r="A23" s="10">
        <v>17</v>
      </c>
      <c r="B23" s="20"/>
      <c r="C23" s="20"/>
      <c r="D23" s="21"/>
      <c r="E23" s="21"/>
      <c r="F23" s="21"/>
      <c r="G23" s="24"/>
      <c r="H23" s="24"/>
      <c r="I23" s="24"/>
      <c r="J23" s="24"/>
      <c r="K23" s="24"/>
    </row>
    <row r="24" spans="1:11" x14ac:dyDescent="0.25">
      <c r="A24" s="10">
        <v>18</v>
      </c>
      <c r="B24" s="25"/>
      <c r="C24" s="25"/>
      <c r="D24" s="26"/>
      <c r="E24" s="26"/>
      <c r="F24" s="26"/>
      <c r="G24" s="25"/>
      <c r="H24" s="25"/>
      <c r="I24" s="25"/>
      <c r="J24" s="25"/>
      <c r="K24" s="25"/>
    </row>
  </sheetData>
  <mergeCells count="16">
    <mergeCell ref="B3:D3"/>
    <mergeCell ref="E3:H3"/>
    <mergeCell ref="I3:K3"/>
    <mergeCell ref="B1:I1"/>
    <mergeCell ref="J1:K1"/>
    <mergeCell ref="B2:G2"/>
    <mergeCell ref="H2:I2"/>
    <mergeCell ref="J2:K2"/>
    <mergeCell ref="B4:C4"/>
    <mergeCell ref="D4:E4"/>
    <mergeCell ref="H4:I4"/>
    <mergeCell ref="B5:B6"/>
    <mergeCell ref="C5:C6"/>
    <mergeCell ref="D5:F5"/>
    <mergeCell ref="G5:H5"/>
    <mergeCell ref="I5:K5"/>
  </mergeCells>
  <pageMargins left="0.7" right="0.7" top="0.75" bottom="0.75" header="0.3" footer="0.3"/>
  <pageSetup orientation="portrait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</sheetPr>
  <dimension ref="B3:N41"/>
  <sheetViews>
    <sheetView zoomScale="63" zoomScaleNormal="82" workbookViewId="0"/>
  </sheetViews>
  <sheetFormatPr baseColWidth="10" defaultRowHeight="15" x14ac:dyDescent="0.25"/>
  <cols>
    <col min="2" max="2" width="6.42578125" customWidth="1"/>
    <col min="3" max="3" width="8.28515625" customWidth="1"/>
    <col min="4" max="4" width="58.85546875" customWidth="1"/>
    <col min="5" max="5" width="13.42578125" customWidth="1"/>
    <col min="7" max="7" width="7.5703125" customWidth="1"/>
    <col min="9" max="9" width="0.28515625" customWidth="1"/>
    <col min="10" max="10" width="4" hidden="1" customWidth="1"/>
    <col min="11" max="11" width="9.42578125" customWidth="1"/>
    <col min="12" max="12" width="17.7109375" customWidth="1"/>
    <col min="13" max="13" width="15.7109375" hidden="1" customWidth="1"/>
    <col min="14" max="14" width="1.28515625" customWidth="1"/>
    <col min="15" max="15" width="22" customWidth="1"/>
  </cols>
  <sheetData>
    <row r="3" spans="2:14" x14ac:dyDescent="0.25">
      <c r="C3" s="1"/>
      <c r="J3" s="415" t="s">
        <v>122</v>
      </c>
      <c r="K3" s="415"/>
      <c r="L3" s="37" t="s">
        <v>0</v>
      </c>
      <c r="M3" s="38"/>
      <c r="N3" s="37" t="s">
        <v>123</v>
      </c>
    </row>
    <row r="4" spans="2:14" ht="21" x14ac:dyDescent="0.35">
      <c r="B4" s="416" t="s">
        <v>130</v>
      </c>
      <c r="C4" s="417"/>
      <c r="D4" s="417"/>
      <c r="E4" s="417"/>
      <c r="F4" s="417"/>
      <c r="G4" s="418"/>
      <c r="I4" s="39" t="s">
        <v>124</v>
      </c>
      <c r="J4" s="419"/>
      <c r="K4" s="419"/>
      <c r="L4" s="40"/>
      <c r="M4" s="356"/>
      <c r="N4" s="419"/>
    </row>
    <row r="5" spans="2:14" ht="18.75" x14ac:dyDescent="0.3">
      <c r="B5" s="420" t="s">
        <v>131</v>
      </c>
      <c r="C5" s="421"/>
      <c r="D5" s="421"/>
      <c r="E5" s="421"/>
      <c r="F5" s="421"/>
      <c r="G5" s="422"/>
      <c r="I5" s="39" t="s">
        <v>125</v>
      </c>
      <c r="J5" s="419"/>
      <c r="K5" s="419"/>
      <c r="L5" s="40"/>
      <c r="M5" s="356"/>
      <c r="N5" s="419"/>
    </row>
    <row r="6" spans="2:14" x14ac:dyDescent="0.25">
      <c r="B6" s="1"/>
      <c r="C6" s="1"/>
      <c r="D6" s="1"/>
      <c r="E6" s="1"/>
      <c r="F6" s="409"/>
      <c r="G6" s="409"/>
      <c r="H6" s="359"/>
      <c r="I6" s="359"/>
      <c r="J6" s="359"/>
      <c r="K6" s="359"/>
      <c r="L6" s="359"/>
      <c r="M6" s="359"/>
      <c r="N6" s="359"/>
    </row>
    <row r="7" spans="2:14" ht="15.75" thickBot="1" x14ac:dyDescent="0.3">
      <c r="B7" s="410"/>
      <c r="C7" s="411"/>
      <c r="D7" s="41"/>
      <c r="E7" s="42"/>
      <c r="F7" s="412"/>
      <c r="G7" s="413"/>
      <c r="H7" s="413"/>
      <c r="I7" s="413"/>
      <c r="J7" s="413"/>
      <c r="K7" s="413"/>
      <c r="L7" s="413"/>
      <c r="M7" s="413"/>
      <c r="N7" s="414"/>
    </row>
    <row r="8" spans="2:14" ht="19.5" thickTop="1" x14ac:dyDescent="0.3">
      <c r="B8" s="423"/>
      <c r="C8" s="424"/>
      <c r="D8" s="51" t="s">
        <v>126</v>
      </c>
      <c r="E8" s="43"/>
      <c r="F8" s="425"/>
      <c r="G8" s="426"/>
      <c r="H8" s="427"/>
      <c r="I8" s="428"/>
      <c r="J8" s="428"/>
      <c r="K8" s="424"/>
      <c r="L8" s="429">
        <f>'ESQUEMA DE MAYOR'!C14</f>
        <v>2050</v>
      </c>
      <c r="M8" s="430"/>
      <c r="N8" s="431"/>
    </row>
    <row r="9" spans="2:14" ht="18.75" x14ac:dyDescent="0.3">
      <c r="B9" s="408"/>
      <c r="C9" s="381"/>
      <c r="D9" s="52" t="s">
        <v>22</v>
      </c>
      <c r="E9" s="44"/>
      <c r="F9" s="378"/>
      <c r="G9" s="379"/>
      <c r="H9" s="380"/>
      <c r="I9" s="359"/>
      <c r="J9" s="359"/>
      <c r="K9" s="381"/>
      <c r="L9" s="392">
        <f>'ESQUEMA DE MAYOR'!E23</f>
        <v>905</v>
      </c>
      <c r="M9" s="393"/>
      <c r="N9" s="394"/>
    </row>
    <row r="10" spans="2:14" ht="19.5" customHeight="1" thickBot="1" x14ac:dyDescent="0.35">
      <c r="B10" s="398"/>
      <c r="C10" s="399"/>
      <c r="D10" s="53" t="s">
        <v>127</v>
      </c>
      <c r="E10" s="45"/>
      <c r="F10" s="400"/>
      <c r="G10" s="401"/>
      <c r="H10" s="402"/>
      <c r="I10" s="403"/>
      <c r="J10" s="403"/>
      <c r="K10" s="399"/>
      <c r="L10" s="404">
        <f>L8-L9</f>
        <v>1145</v>
      </c>
      <c r="M10" s="405"/>
      <c r="N10" s="406"/>
    </row>
    <row r="11" spans="2:14" ht="19.5" thickTop="1" x14ac:dyDescent="0.3">
      <c r="B11" s="46"/>
      <c r="C11" s="1"/>
      <c r="D11" s="52"/>
      <c r="E11" s="44"/>
      <c r="F11" s="378"/>
      <c r="G11" s="379"/>
      <c r="H11" s="380"/>
      <c r="I11" s="359"/>
      <c r="J11" s="359"/>
      <c r="K11" s="381"/>
      <c r="L11" s="407"/>
      <c r="M11" s="382"/>
      <c r="N11" s="379"/>
    </row>
    <row r="12" spans="2:14" ht="18.75" x14ac:dyDescent="0.3">
      <c r="B12" s="46"/>
      <c r="C12" s="1"/>
      <c r="D12" s="52" t="s">
        <v>128</v>
      </c>
      <c r="E12" s="44"/>
      <c r="F12" s="378"/>
      <c r="G12" s="379"/>
      <c r="H12" s="380"/>
      <c r="I12" s="359"/>
      <c r="J12" s="359"/>
      <c r="K12" s="381"/>
      <c r="L12" s="392">
        <f>'ESQUEMA DE MAYOR'!L30</f>
        <v>500</v>
      </c>
      <c r="M12" s="393"/>
      <c r="N12" s="394"/>
    </row>
    <row r="13" spans="2:14" ht="18.75" x14ac:dyDescent="0.3">
      <c r="B13" s="46"/>
      <c r="C13" s="1"/>
      <c r="D13" s="52" t="s">
        <v>36</v>
      </c>
      <c r="E13" s="44"/>
      <c r="F13" s="378"/>
      <c r="G13" s="379"/>
      <c r="H13" s="380"/>
      <c r="I13" s="359"/>
      <c r="J13" s="359"/>
      <c r="K13" s="381"/>
      <c r="L13" s="392">
        <f>'ESQUEMA DE MAYOR'!N21</f>
        <v>500</v>
      </c>
      <c r="M13" s="393"/>
      <c r="N13" s="394"/>
    </row>
    <row r="14" spans="2:14" ht="18.75" x14ac:dyDescent="0.3">
      <c r="B14" s="46"/>
      <c r="C14" s="1"/>
      <c r="D14" s="52"/>
      <c r="E14" s="44"/>
      <c r="F14" s="378"/>
      <c r="G14" s="379"/>
      <c r="H14" s="380"/>
      <c r="I14" s="359"/>
      <c r="J14" s="359"/>
      <c r="K14" s="381"/>
      <c r="L14" s="392"/>
      <c r="M14" s="393"/>
      <c r="N14" s="394"/>
    </row>
    <row r="15" spans="2:14" ht="21" x14ac:dyDescent="0.35">
      <c r="B15" s="47"/>
      <c r="C15" s="48"/>
      <c r="D15" s="122" t="s">
        <v>189</v>
      </c>
      <c r="E15" s="49"/>
      <c r="F15" s="383"/>
      <c r="G15" s="384"/>
      <c r="H15" s="385"/>
      <c r="I15" s="386"/>
      <c r="J15" s="386"/>
      <c r="K15" s="387"/>
      <c r="L15" s="395">
        <f>L10-L11-L12-L13+L14</f>
        <v>145</v>
      </c>
      <c r="M15" s="396"/>
      <c r="N15" s="397"/>
    </row>
    <row r="16" spans="2:14" x14ac:dyDescent="0.25">
      <c r="B16" s="46"/>
      <c r="C16" s="1"/>
      <c r="D16" s="44"/>
      <c r="E16" s="44"/>
      <c r="F16" s="378"/>
      <c r="G16" s="379"/>
      <c r="H16" s="380"/>
      <c r="I16" s="359"/>
      <c r="J16" s="359"/>
      <c r="K16" s="381"/>
      <c r="L16" s="378"/>
      <c r="M16" s="382"/>
      <c r="N16" s="379"/>
    </row>
    <row r="17" spans="2:14" x14ac:dyDescent="0.25">
      <c r="B17" s="46"/>
      <c r="C17" s="1"/>
      <c r="D17" s="44"/>
      <c r="E17" s="44"/>
      <c r="F17" s="378"/>
      <c r="G17" s="379"/>
      <c r="H17" s="380"/>
      <c r="I17" s="359"/>
      <c r="J17" s="359"/>
      <c r="K17" s="381"/>
      <c r="L17" s="378"/>
      <c r="M17" s="382"/>
      <c r="N17" s="379"/>
    </row>
    <row r="18" spans="2:14" x14ac:dyDescent="0.25">
      <c r="B18" s="46"/>
      <c r="C18" s="1"/>
      <c r="D18" s="44"/>
      <c r="E18" s="44"/>
      <c r="F18" s="378"/>
      <c r="G18" s="379"/>
      <c r="H18" s="380"/>
      <c r="I18" s="359"/>
      <c r="J18" s="359"/>
      <c r="K18" s="381"/>
      <c r="L18" s="378"/>
      <c r="M18" s="382"/>
      <c r="N18" s="379"/>
    </row>
    <row r="19" spans="2:14" x14ac:dyDescent="0.25">
      <c r="B19" s="46"/>
      <c r="C19" s="1"/>
      <c r="D19" s="44"/>
      <c r="E19" s="44"/>
      <c r="F19" s="378"/>
      <c r="G19" s="379"/>
      <c r="H19" s="380"/>
      <c r="I19" s="359"/>
      <c r="J19" s="359"/>
      <c r="K19" s="381"/>
      <c r="L19" s="378"/>
      <c r="M19" s="382"/>
      <c r="N19" s="379"/>
    </row>
    <row r="20" spans="2:14" x14ac:dyDescent="0.25">
      <c r="B20" s="47"/>
      <c r="C20" s="48"/>
      <c r="D20" s="49"/>
      <c r="E20" s="49"/>
      <c r="F20" s="383"/>
      <c r="G20" s="384"/>
      <c r="H20" s="385"/>
      <c r="I20" s="386"/>
      <c r="J20" s="386"/>
      <c r="K20" s="387"/>
      <c r="L20" s="383"/>
      <c r="M20" s="388"/>
      <c r="N20" s="384"/>
    </row>
    <row r="21" spans="2:14" x14ac:dyDescent="0.25">
      <c r="B21" s="46"/>
      <c r="C21" s="1"/>
      <c r="D21" s="44"/>
      <c r="E21" s="44"/>
      <c r="F21" s="378"/>
      <c r="G21" s="379"/>
      <c r="H21" s="380"/>
      <c r="I21" s="359"/>
      <c r="J21" s="359"/>
      <c r="K21" s="381"/>
      <c r="L21" s="378"/>
      <c r="M21" s="382"/>
      <c r="N21" s="379"/>
    </row>
    <row r="22" spans="2:14" x14ac:dyDescent="0.25">
      <c r="B22" s="46"/>
      <c r="C22" s="1"/>
      <c r="D22" s="44"/>
      <c r="E22" s="44"/>
      <c r="F22" s="378"/>
      <c r="G22" s="379"/>
      <c r="H22" s="380"/>
      <c r="I22" s="359"/>
      <c r="J22" s="359"/>
      <c r="K22" s="381"/>
      <c r="L22" s="378"/>
      <c r="M22" s="382"/>
      <c r="N22" s="379"/>
    </row>
    <row r="23" spans="2:14" x14ac:dyDescent="0.25">
      <c r="B23" s="46"/>
      <c r="C23" s="1"/>
      <c r="D23" s="44"/>
      <c r="E23" s="44"/>
      <c r="F23" s="378"/>
      <c r="G23" s="379"/>
      <c r="H23" s="380"/>
      <c r="I23" s="359"/>
      <c r="J23" s="359"/>
      <c r="K23" s="381"/>
      <c r="L23" s="378"/>
      <c r="M23" s="382"/>
      <c r="N23" s="379"/>
    </row>
    <row r="24" spans="2:14" x14ac:dyDescent="0.25">
      <c r="B24" s="46"/>
      <c r="C24" s="1"/>
      <c r="D24" s="44"/>
      <c r="E24" s="44"/>
      <c r="F24" s="378"/>
      <c r="G24" s="379"/>
      <c r="H24" s="380"/>
      <c r="I24" s="359"/>
      <c r="J24" s="359"/>
      <c r="K24" s="381"/>
      <c r="L24" s="378"/>
      <c r="M24" s="382"/>
      <c r="N24" s="379"/>
    </row>
    <row r="25" spans="2:14" x14ac:dyDescent="0.25">
      <c r="B25" s="47"/>
      <c r="C25" s="48"/>
      <c r="D25" s="49"/>
      <c r="E25" s="49"/>
      <c r="F25" s="383"/>
      <c r="G25" s="384"/>
      <c r="H25" s="385"/>
      <c r="I25" s="386"/>
      <c r="J25" s="386"/>
      <c r="K25" s="387"/>
      <c r="L25" s="383"/>
      <c r="M25" s="388"/>
      <c r="N25" s="384"/>
    </row>
    <row r="26" spans="2:14" x14ac:dyDescent="0.25">
      <c r="B26" s="46"/>
      <c r="C26" s="1"/>
      <c r="D26" s="178" t="s">
        <v>132</v>
      </c>
      <c r="E26" s="44"/>
      <c r="F26" s="378"/>
      <c r="G26" s="379"/>
      <c r="H26" s="380" t="s">
        <v>134</v>
      </c>
      <c r="I26" s="359"/>
      <c r="J26" s="359"/>
      <c r="K26" s="381"/>
      <c r="L26" s="378"/>
      <c r="M26" s="382"/>
      <c r="N26" s="379"/>
    </row>
    <row r="27" spans="2:14" x14ac:dyDescent="0.25">
      <c r="B27" s="46"/>
      <c r="C27" s="1"/>
      <c r="D27" s="44"/>
      <c r="E27" s="44"/>
      <c r="F27" s="378"/>
      <c r="G27" s="379"/>
      <c r="L27" s="378"/>
      <c r="M27" s="382"/>
      <c r="N27" s="379"/>
    </row>
    <row r="28" spans="2:14" x14ac:dyDescent="0.25">
      <c r="B28" s="46"/>
      <c r="C28" s="1"/>
      <c r="D28" s="44"/>
      <c r="E28" s="44"/>
      <c r="F28" s="378"/>
      <c r="G28" s="379"/>
      <c r="H28" s="380"/>
      <c r="I28" s="359"/>
      <c r="J28" s="359"/>
      <c r="K28" s="381"/>
      <c r="L28" s="378"/>
      <c r="M28" s="382"/>
      <c r="N28" s="379"/>
    </row>
    <row r="29" spans="2:14" x14ac:dyDescent="0.25">
      <c r="B29" s="46"/>
      <c r="C29" s="1"/>
      <c r="D29" s="44"/>
      <c r="E29" s="44"/>
      <c r="F29" s="378"/>
      <c r="G29" s="379"/>
      <c r="L29" s="378"/>
      <c r="M29" s="382"/>
      <c r="N29" s="379"/>
    </row>
    <row r="30" spans="2:14" ht="15.75" thickBot="1" x14ac:dyDescent="0.3">
      <c r="B30" s="47"/>
      <c r="C30" s="48"/>
      <c r="D30" s="179" t="s">
        <v>133</v>
      </c>
      <c r="E30" s="49"/>
      <c r="F30" s="383"/>
      <c r="G30" s="384"/>
      <c r="H30" s="389" t="s">
        <v>135</v>
      </c>
      <c r="I30" s="390"/>
      <c r="J30" s="390"/>
      <c r="K30" s="391"/>
      <c r="L30" s="383"/>
      <c r="M30" s="388"/>
      <c r="N30" s="384"/>
    </row>
    <row r="31" spans="2:14" ht="15.75" thickTop="1" x14ac:dyDescent="0.25">
      <c r="B31" s="46"/>
      <c r="C31" s="1"/>
      <c r="D31" s="44"/>
      <c r="E31" s="44"/>
      <c r="F31" s="378"/>
      <c r="G31" s="379"/>
      <c r="H31" s="380"/>
      <c r="I31" s="359"/>
      <c r="J31" s="359"/>
      <c r="K31" s="381"/>
      <c r="L31" s="378"/>
      <c r="M31" s="382"/>
      <c r="N31" s="379"/>
    </row>
    <row r="32" spans="2:14" x14ac:dyDescent="0.25">
      <c r="B32" s="46"/>
      <c r="C32" s="1"/>
      <c r="D32" s="44"/>
      <c r="E32" s="44"/>
      <c r="F32" s="378"/>
      <c r="G32" s="379"/>
      <c r="L32" s="378"/>
      <c r="M32" s="382"/>
      <c r="N32" s="379"/>
    </row>
    <row r="33" spans="2:14" x14ac:dyDescent="0.25">
      <c r="B33" s="46"/>
      <c r="C33" s="1"/>
      <c r="D33" s="44"/>
      <c r="E33" s="44"/>
      <c r="F33" s="378"/>
      <c r="G33" s="379"/>
      <c r="H33" s="380"/>
      <c r="I33" s="359"/>
      <c r="J33" s="359"/>
      <c r="K33" s="381"/>
      <c r="L33" s="378"/>
      <c r="M33" s="382"/>
      <c r="N33" s="379"/>
    </row>
    <row r="34" spans="2:14" x14ac:dyDescent="0.25">
      <c r="B34" s="46"/>
      <c r="C34" s="1"/>
      <c r="D34" s="44"/>
      <c r="E34" s="44"/>
      <c r="F34" s="378"/>
      <c r="G34" s="379"/>
      <c r="H34" s="380"/>
      <c r="I34" s="359"/>
      <c r="J34" s="359"/>
      <c r="K34" s="381"/>
      <c r="L34" s="378"/>
      <c r="M34" s="382"/>
      <c r="N34" s="379"/>
    </row>
    <row r="35" spans="2:14" x14ac:dyDescent="0.25">
      <c r="B35" s="47"/>
      <c r="C35" s="48"/>
      <c r="D35" s="49"/>
      <c r="E35" s="49"/>
      <c r="F35" s="383"/>
      <c r="G35" s="384"/>
      <c r="H35" s="385"/>
      <c r="I35" s="386"/>
      <c r="J35" s="386"/>
      <c r="K35" s="387"/>
      <c r="L35" s="383"/>
      <c r="M35" s="388"/>
      <c r="N35" s="384"/>
    </row>
    <row r="36" spans="2:14" x14ac:dyDescent="0.25">
      <c r="B36" s="46"/>
      <c r="C36" s="1"/>
      <c r="D36" s="44"/>
      <c r="E36" s="44"/>
      <c r="F36" s="378"/>
      <c r="G36" s="379"/>
      <c r="H36" s="380"/>
      <c r="I36" s="359"/>
      <c r="J36" s="359"/>
      <c r="K36" s="381"/>
      <c r="L36" s="378"/>
      <c r="M36" s="382"/>
      <c r="N36" s="379"/>
    </row>
    <row r="37" spans="2:14" x14ac:dyDescent="0.25">
      <c r="B37" s="46"/>
      <c r="C37" s="1"/>
      <c r="D37" s="44"/>
      <c r="E37" s="44"/>
      <c r="F37" s="378"/>
      <c r="G37" s="379"/>
      <c r="H37" s="380"/>
      <c r="I37" s="359"/>
      <c r="J37" s="359"/>
      <c r="K37" s="381"/>
      <c r="L37" s="378"/>
      <c r="M37" s="382"/>
      <c r="N37" s="379"/>
    </row>
    <row r="38" spans="2:14" x14ac:dyDescent="0.25">
      <c r="B38" s="46"/>
      <c r="C38" s="1"/>
      <c r="D38" s="44"/>
      <c r="E38" s="44"/>
      <c r="F38" s="378"/>
      <c r="G38" s="379"/>
      <c r="H38" s="380"/>
      <c r="I38" s="359"/>
      <c r="J38" s="359"/>
      <c r="K38" s="381"/>
      <c r="L38" s="378"/>
      <c r="M38" s="382"/>
      <c r="N38" s="379"/>
    </row>
    <row r="39" spans="2:14" x14ac:dyDescent="0.25">
      <c r="B39" s="46"/>
      <c r="C39" s="1"/>
      <c r="D39" s="44"/>
      <c r="E39" s="44"/>
      <c r="F39" s="378"/>
      <c r="G39" s="379"/>
      <c r="H39" s="380"/>
      <c r="I39" s="359"/>
      <c r="J39" s="359"/>
      <c r="K39" s="381"/>
      <c r="L39" s="378"/>
      <c r="M39" s="382"/>
      <c r="N39" s="379"/>
    </row>
    <row r="40" spans="2:14" x14ac:dyDescent="0.25">
      <c r="B40" s="46"/>
      <c r="C40" s="1"/>
      <c r="D40" s="44"/>
      <c r="E40" s="44"/>
      <c r="F40" s="378"/>
      <c r="G40" s="379"/>
      <c r="H40" s="380"/>
      <c r="I40" s="359"/>
      <c r="J40" s="359"/>
      <c r="K40" s="381"/>
      <c r="L40" s="378"/>
      <c r="M40" s="382"/>
      <c r="N40" s="379"/>
    </row>
    <row r="41" spans="2:14" x14ac:dyDescent="0.25">
      <c r="B41" s="47"/>
      <c r="C41" s="48"/>
      <c r="D41" s="49"/>
      <c r="E41" s="49"/>
      <c r="F41" s="383"/>
      <c r="G41" s="384"/>
      <c r="H41" s="385"/>
      <c r="I41" s="386"/>
      <c r="J41" s="386"/>
      <c r="K41" s="387"/>
      <c r="L41" s="383"/>
      <c r="M41" s="388"/>
      <c r="N41" s="384"/>
    </row>
  </sheetData>
  <mergeCells count="116">
    <mergeCell ref="J3:K3"/>
    <mergeCell ref="B4:G4"/>
    <mergeCell ref="J4:K4"/>
    <mergeCell ref="M4:M5"/>
    <mergeCell ref="N4:N5"/>
    <mergeCell ref="B5:G5"/>
    <mergeCell ref="J5:K5"/>
    <mergeCell ref="B8:C8"/>
    <mergeCell ref="F8:G8"/>
    <mergeCell ref="H8:K8"/>
    <mergeCell ref="L8:N8"/>
    <mergeCell ref="B9:C9"/>
    <mergeCell ref="F9:G9"/>
    <mergeCell ref="H9:K9"/>
    <mergeCell ref="L9:N9"/>
    <mergeCell ref="F6:G6"/>
    <mergeCell ref="H6:K6"/>
    <mergeCell ref="L6:N6"/>
    <mergeCell ref="B7:C7"/>
    <mergeCell ref="F7:G7"/>
    <mergeCell ref="H7:K7"/>
    <mergeCell ref="L7:N7"/>
    <mergeCell ref="F12:G12"/>
    <mergeCell ref="H12:K12"/>
    <mergeCell ref="L12:N12"/>
    <mergeCell ref="F13:G13"/>
    <mergeCell ref="H13:K13"/>
    <mergeCell ref="L13:N13"/>
    <mergeCell ref="B10:C10"/>
    <mergeCell ref="F10:G10"/>
    <mergeCell ref="H10:K10"/>
    <mergeCell ref="L10:N10"/>
    <mergeCell ref="F11:G11"/>
    <mergeCell ref="H11:K11"/>
    <mergeCell ref="L11:N11"/>
    <mergeCell ref="F16:G16"/>
    <mergeCell ref="H16:K16"/>
    <mergeCell ref="L16:N16"/>
    <mergeCell ref="F17:G17"/>
    <mergeCell ref="H17:K17"/>
    <mergeCell ref="L17:N17"/>
    <mergeCell ref="F14:G14"/>
    <mergeCell ref="H14:K14"/>
    <mergeCell ref="L14:N14"/>
    <mergeCell ref="F15:G15"/>
    <mergeCell ref="H15:K15"/>
    <mergeCell ref="L15:N15"/>
    <mergeCell ref="F20:G20"/>
    <mergeCell ref="H20:K20"/>
    <mergeCell ref="L20:N20"/>
    <mergeCell ref="F21:G21"/>
    <mergeCell ref="H21:K21"/>
    <mergeCell ref="L21:N21"/>
    <mergeCell ref="F18:G18"/>
    <mergeCell ref="H18:K18"/>
    <mergeCell ref="L18:N18"/>
    <mergeCell ref="F19:G19"/>
    <mergeCell ref="H19:K19"/>
    <mergeCell ref="L19:N19"/>
    <mergeCell ref="F24:G24"/>
    <mergeCell ref="H24:K24"/>
    <mergeCell ref="L24:N24"/>
    <mergeCell ref="F25:G25"/>
    <mergeCell ref="H25:K25"/>
    <mergeCell ref="L25:N25"/>
    <mergeCell ref="F22:G22"/>
    <mergeCell ref="H22:K22"/>
    <mergeCell ref="L22:N22"/>
    <mergeCell ref="F23:G23"/>
    <mergeCell ref="H23:K23"/>
    <mergeCell ref="L23:N23"/>
    <mergeCell ref="F28:G28"/>
    <mergeCell ref="H28:K28"/>
    <mergeCell ref="L28:N28"/>
    <mergeCell ref="F29:G29"/>
    <mergeCell ref="H30:K30"/>
    <mergeCell ref="L29:N29"/>
    <mergeCell ref="F26:G26"/>
    <mergeCell ref="L26:N26"/>
    <mergeCell ref="F27:G27"/>
    <mergeCell ref="H26:K26"/>
    <mergeCell ref="L27:N27"/>
    <mergeCell ref="F32:G32"/>
    <mergeCell ref="H31:K31"/>
    <mergeCell ref="L32:N32"/>
    <mergeCell ref="F33:G33"/>
    <mergeCell ref="H33:K33"/>
    <mergeCell ref="L33:N33"/>
    <mergeCell ref="F30:G30"/>
    <mergeCell ref="L30:N30"/>
    <mergeCell ref="F31:G31"/>
    <mergeCell ref="L31:N31"/>
    <mergeCell ref="F36:G36"/>
    <mergeCell ref="H36:K36"/>
    <mergeCell ref="L36:N36"/>
    <mergeCell ref="F37:G37"/>
    <mergeCell ref="H37:K37"/>
    <mergeCell ref="L37:N37"/>
    <mergeCell ref="F34:G34"/>
    <mergeCell ref="H34:K34"/>
    <mergeCell ref="L34:N34"/>
    <mergeCell ref="F35:G35"/>
    <mergeCell ref="H35:K35"/>
    <mergeCell ref="L35:N35"/>
    <mergeCell ref="F40:G40"/>
    <mergeCell ref="H40:K40"/>
    <mergeCell ref="L40:N40"/>
    <mergeCell ref="F41:G41"/>
    <mergeCell ref="H41:K41"/>
    <mergeCell ref="L41:N41"/>
    <mergeCell ref="F38:G38"/>
    <mergeCell ref="H38:K38"/>
    <mergeCell ref="L38:N38"/>
    <mergeCell ref="F39:G39"/>
    <mergeCell ref="H39:K39"/>
    <mergeCell ref="L39:N39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99"/>
  </sheetPr>
  <dimension ref="A2:T40"/>
  <sheetViews>
    <sheetView topLeftCell="A16" zoomScale="75" workbookViewId="0">
      <selection activeCell="D7" sqref="D7:F7"/>
    </sheetView>
  </sheetViews>
  <sheetFormatPr baseColWidth="10" defaultRowHeight="15" x14ac:dyDescent="0.25"/>
  <cols>
    <col min="3" max="3" width="34.5703125" customWidth="1"/>
    <col min="4" max="4" width="17.5703125" customWidth="1"/>
    <col min="6" max="6" width="7" customWidth="1"/>
    <col min="8" max="8" width="7.85546875" customWidth="1"/>
    <col min="9" max="10" width="11.42578125" hidden="1" customWidth="1"/>
    <col min="12" max="12" width="7.5703125" customWidth="1"/>
    <col min="13" max="13" width="11.42578125" hidden="1" customWidth="1"/>
    <col min="15" max="15" width="7.5703125" customWidth="1"/>
    <col min="16" max="17" width="11.42578125" hidden="1" customWidth="1"/>
    <col min="19" max="19" width="8.28515625" customWidth="1"/>
    <col min="20" max="20" width="1.140625" customWidth="1"/>
  </cols>
  <sheetData>
    <row r="2" spans="1:20" x14ac:dyDescent="0.25">
      <c r="B2" s="1"/>
      <c r="I2" s="415" t="s">
        <v>122</v>
      </c>
      <c r="J2" s="415"/>
      <c r="K2" s="96" t="s">
        <v>0</v>
      </c>
      <c r="L2" s="38"/>
      <c r="M2" s="96" t="s">
        <v>123</v>
      </c>
    </row>
    <row r="3" spans="1:20" x14ac:dyDescent="0.25">
      <c r="A3" s="460"/>
      <c r="B3" s="461"/>
      <c r="C3" s="461"/>
      <c r="D3" s="461"/>
      <c r="E3" s="461"/>
      <c r="F3" s="462"/>
      <c r="H3" s="39" t="s">
        <v>124</v>
      </c>
      <c r="I3" s="419"/>
      <c r="J3" s="419"/>
      <c r="K3" s="40"/>
      <c r="L3" s="356"/>
      <c r="M3" s="419"/>
    </row>
    <row r="4" spans="1:20" ht="18.75" x14ac:dyDescent="0.3">
      <c r="A4" s="463" t="s">
        <v>130</v>
      </c>
      <c r="B4" s="464"/>
      <c r="C4" s="464"/>
      <c r="D4" s="464"/>
      <c r="E4" s="464"/>
      <c r="F4" s="465"/>
      <c r="H4" s="39" t="s">
        <v>125</v>
      </c>
      <c r="I4" s="419"/>
      <c r="J4" s="419"/>
      <c r="K4" s="40"/>
      <c r="L4" s="356"/>
      <c r="M4" s="419"/>
    </row>
    <row r="5" spans="1:20" x14ac:dyDescent="0.25">
      <c r="A5" s="1"/>
      <c r="B5" s="1"/>
      <c r="C5" s="1"/>
      <c r="D5" s="1"/>
      <c r="E5" s="409"/>
      <c r="F5" s="409"/>
      <c r="G5" s="359"/>
      <c r="H5" s="359"/>
      <c r="I5" s="359"/>
      <c r="J5" s="359"/>
      <c r="K5" s="359"/>
      <c r="L5" s="359"/>
      <c r="M5" s="359"/>
    </row>
    <row r="6" spans="1:20" ht="15.75" thickBot="1" x14ac:dyDescent="0.3">
      <c r="A6" s="410"/>
      <c r="B6" s="411"/>
      <c r="C6" s="41"/>
      <c r="D6" s="42"/>
      <c r="E6" s="412"/>
      <c r="F6" s="413"/>
      <c r="G6" s="413"/>
      <c r="H6" s="413"/>
      <c r="I6" s="413"/>
      <c r="J6" s="413"/>
      <c r="K6" s="413"/>
      <c r="L6" s="413"/>
      <c r="M6" s="459"/>
      <c r="N6" s="413"/>
      <c r="O6" s="413"/>
      <c r="P6" s="413"/>
      <c r="Q6" s="413"/>
      <c r="R6" s="413"/>
      <c r="S6" s="413"/>
      <c r="T6" s="466"/>
    </row>
    <row r="7" spans="1:20" ht="15.75" thickTop="1" x14ac:dyDescent="0.25">
      <c r="A7" s="423"/>
      <c r="B7" s="424"/>
      <c r="C7" s="43"/>
      <c r="D7" s="427" t="s">
        <v>235</v>
      </c>
      <c r="E7" s="428"/>
      <c r="F7" s="424"/>
      <c r="G7" s="427"/>
      <c r="H7" s="428"/>
      <c r="I7" s="428"/>
      <c r="J7" s="424"/>
      <c r="K7" s="427"/>
      <c r="L7" s="428"/>
      <c r="M7" s="458"/>
      <c r="N7" s="427" t="s">
        <v>165</v>
      </c>
      <c r="O7" s="428"/>
      <c r="P7" s="428"/>
      <c r="Q7" s="428"/>
      <c r="R7" s="428"/>
      <c r="S7" s="428"/>
      <c r="T7" s="434"/>
    </row>
    <row r="8" spans="1:20" x14ac:dyDescent="0.25">
      <c r="A8" s="408"/>
      <c r="B8" s="381"/>
      <c r="C8" s="44"/>
      <c r="D8" s="50" t="s">
        <v>166</v>
      </c>
      <c r="E8" s="380" t="s">
        <v>167</v>
      </c>
      <c r="F8" s="381"/>
      <c r="G8" s="380" t="s">
        <v>163</v>
      </c>
      <c r="H8" s="359"/>
      <c r="I8" s="359"/>
      <c r="J8" s="381"/>
      <c r="K8" s="380" t="s">
        <v>164</v>
      </c>
      <c r="L8" s="359"/>
      <c r="M8" s="381"/>
      <c r="N8" s="380" t="s">
        <v>166</v>
      </c>
      <c r="O8" s="359"/>
      <c r="P8" s="359"/>
      <c r="Q8" s="381"/>
      <c r="R8" s="380" t="s">
        <v>167</v>
      </c>
      <c r="S8" s="359"/>
      <c r="T8" s="435"/>
    </row>
    <row r="9" spans="1:20" ht="19.5" thickBot="1" x14ac:dyDescent="0.35">
      <c r="A9" s="398"/>
      <c r="B9" s="399"/>
      <c r="C9" s="114" t="s">
        <v>162</v>
      </c>
      <c r="D9" s="45"/>
      <c r="E9" s="402"/>
      <c r="F9" s="399"/>
      <c r="G9" s="402"/>
      <c r="H9" s="403"/>
      <c r="I9" s="403"/>
      <c r="J9" s="399"/>
      <c r="K9" s="402"/>
      <c r="L9" s="403"/>
      <c r="M9" s="456"/>
      <c r="N9" s="402"/>
      <c r="O9" s="403"/>
      <c r="P9" s="403"/>
      <c r="Q9" s="399"/>
      <c r="R9" s="402"/>
      <c r="S9" s="403"/>
      <c r="T9" s="457"/>
    </row>
    <row r="10" spans="1:20" ht="15.75" thickTop="1" x14ac:dyDescent="0.25">
      <c r="A10" s="46"/>
      <c r="B10" s="1"/>
      <c r="C10" s="44" t="s">
        <v>141</v>
      </c>
      <c r="D10" s="116">
        <v>0</v>
      </c>
      <c r="E10" s="437">
        <v>0</v>
      </c>
      <c r="F10" s="438"/>
      <c r="G10" s="439">
        <f>'ESQUEMA DE MAYOR'!B6</f>
        <v>22378</v>
      </c>
      <c r="H10" s="359"/>
      <c r="I10" s="359"/>
      <c r="J10" s="381"/>
      <c r="K10" s="439">
        <f>'ESQUEMA DE MAYOR'!C6</f>
        <v>1422</v>
      </c>
      <c r="L10" s="359"/>
      <c r="M10" s="436"/>
      <c r="N10" s="439">
        <f>'ESQUEMA DE MAYOR'!B7</f>
        <v>20956</v>
      </c>
      <c r="O10" s="359"/>
      <c r="P10" s="359"/>
      <c r="Q10" s="381"/>
      <c r="R10" s="437">
        <v>0</v>
      </c>
      <c r="S10" s="454"/>
      <c r="T10" s="455"/>
    </row>
    <row r="11" spans="1:20" x14ac:dyDescent="0.25">
      <c r="A11" s="46"/>
      <c r="B11" s="1"/>
      <c r="C11" s="44" t="s">
        <v>9</v>
      </c>
      <c r="D11" s="116">
        <v>0</v>
      </c>
      <c r="E11" s="437">
        <v>0</v>
      </c>
      <c r="F11" s="438"/>
      <c r="G11" s="440">
        <f>'ESQUEMA DE MAYOR'!F15</f>
        <v>980</v>
      </c>
      <c r="H11" s="448"/>
      <c r="I11" s="448"/>
      <c r="J11" s="450"/>
      <c r="K11" s="440">
        <f>'ESQUEMA DE MAYOR'!G15</f>
        <v>905</v>
      </c>
      <c r="L11" s="448"/>
      <c r="M11" s="449"/>
      <c r="N11" s="440">
        <f>'ESQUEMA DE MAYOR'!F16</f>
        <v>75</v>
      </c>
      <c r="O11" s="448"/>
      <c r="P11" s="448"/>
      <c r="Q11" s="450"/>
      <c r="R11" s="437">
        <v>0</v>
      </c>
      <c r="S11" s="454"/>
      <c r="T11" s="455"/>
    </row>
    <row r="12" spans="1:20" x14ac:dyDescent="0.25">
      <c r="A12" s="46"/>
      <c r="B12" s="1"/>
      <c r="C12" s="44" t="s">
        <v>8</v>
      </c>
      <c r="D12" s="116">
        <v>0</v>
      </c>
      <c r="E12" s="437">
        <v>0</v>
      </c>
      <c r="F12" s="438"/>
      <c r="G12" s="440">
        <f>'ESQUEMA DE MAYOR'!I4</f>
        <v>2424.8000000000002</v>
      </c>
      <c r="H12" s="448"/>
      <c r="I12" s="448"/>
      <c r="J12" s="450"/>
      <c r="K12" s="440">
        <f>'ESQUEMA DE MAYOR'!J4</f>
        <v>0</v>
      </c>
      <c r="L12" s="448"/>
      <c r="M12" s="449"/>
      <c r="N12" s="440">
        <f>'ESQUEMA DE MAYOR'!I4</f>
        <v>2424.8000000000002</v>
      </c>
      <c r="O12" s="448"/>
      <c r="P12" s="448"/>
      <c r="Q12" s="450"/>
      <c r="R12" s="437">
        <v>0</v>
      </c>
      <c r="S12" s="454"/>
      <c r="T12" s="455"/>
    </row>
    <row r="13" spans="1:20" x14ac:dyDescent="0.25">
      <c r="A13" s="46"/>
      <c r="B13" s="1"/>
      <c r="C13" s="44" t="s">
        <v>13</v>
      </c>
      <c r="D13" s="116">
        <v>0</v>
      </c>
      <c r="E13" s="437">
        <v>0</v>
      </c>
      <c r="F13" s="438"/>
      <c r="G13" s="440">
        <f>'ESQUEMA DE MAYOR'!B21</f>
        <v>52.800000000000004</v>
      </c>
      <c r="H13" s="448"/>
      <c r="I13" s="448"/>
      <c r="J13" s="450"/>
      <c r="K13" s="440">
        <f>'ESQUEMA DE MAYOR'!C21</f>
        <v>0</v>
      </c>
      <c r="L13" s="448"/>
      <c r="M13" s="449"/>
      <c r="N13" s="440">
        <f>'ESQUEMA DE MAYOR'!B21</f>
        <v>52.800000000000004</v>
      </c>
      <c r="O13" s="448"/>
      <c r="P13" s="448"/>
      <c r="Q13" s="450"/>
      <c r="R13" s="437">
        <v>0</v>
      </c>
      <c r="S13" s="454"/>
      <c r="T13" s="455"/>
    </row>
    <row r="14" spans="1:20" x14ac:dyDescent="0.25">
      <c r="A14" s="47"/>
      <c r="B14" s="48"/>
      <c r="C14" s="49" t="s">
        <v>7</v>
      </c>
      <c r="D14" s="117">
        <v>0</v>
      </c>
      <c r="E14" s="441">
        <v>0</v>
      </c>
      <c r="F14" s="442"/>
      <c r="G14" s="443">
        <f>'ESQUEMA DE MAYOR'!F2</f>
        <v>14705</v>
      </c>
      <c r="H14" s="444"/>
      <c r="I14" s="444"/>
      <c r="J14" s="445"/>
      <c r="K14" s="443">
        <f>'ESQUEMA DE MAYOR'!G2</f>
        <v>0</v>
      </c>
      <c r="L14" s="444"/>
      <c r="M14" s="446"/>
      <c r="N14" s="443">
        <f>'ESQUEMA DE MAYOR'!F2</f>
        <v>14705</v>
      </c>
      <c r="O14" s="444"/>
      <c r="P14" s="444"/>
      <c r="Q14" s="445"/>
      <c r="R14" s="441">
        <v>0</v>
      </c>
      <c r="S14" s="452"/>
      <c r="T14" s="453"/>
    </row>
    <row r="15" spans="1:20" x14ac:dyDescent="0.25">
      <c r="A15" s="46"/>
      <c r="B15" s="1"/>
      <c r="C15" s="44" t="s">
        <v>115</v>
      </c>
      <c r="D15" s="116">
        <v>0</v>
      </c>
      <c r="E15" s="437">
        <v>0</v>
      </c>
      <c r="F15" s="438"/>
      <c r="G15" s="440">
        <f>'ESQUEMA DE MAYOR'!H21</f>
        <v>500</v>
      </c>
      <c r="H15" s="448"/>
      <c r="I15" s="448"/>
      <c r="J15" s="450"/>
      <c r="K15" s="440">
        <f>'ESQUEMA DE MAYOR'!I21</f>
        <v>500</v>
      </c>
      <c r="L15" s="448"/>
      <c r="M15" s="449"/>
      <c r="N15" s="440">
        <f>'ESQUEMA DE MAYOR'!H22</f>
        <v>0</v>
      </c>
      <c r="O15" s="448"/>
      <c r="P15" s="448"/>
      <c r="Q15" s="450"/>
      <c r="R15" s="437">
        <v>0</v>
      </c>
      <c r="S15" s="454"/>
      <c r="T15" s="455"/>
    </row>
    <row r="16" spans="1:20" x14ac:dyDescent="0.25">
      <c r="A16" s="46"/>
      <c r="B16" s="1"/>
      <c r="C16" s="44" t="s">
        <v>168</v>
      </c>
      <c r="D16" s="116">
        <v>0</v>
      </c>
      <c r="E16" s="437">
        <v>0</v>
      </c>
      <c r="F16" s="438"/>
      <c r="G16" s="440">
        <f>'ESQUEMA DE MAYOR'!L2</f>
        <v>0</v>
      </c>
      <c r="H16" s="448"/>
      <c r="I16" s="448"/>
      <c r="J16" s="450"/>
      <c r="K16" s="440">
        <f>'ESQUEMA DE MAYOR'!M2</f>
        <v>382.8</v>
      </c>
      <c r="L16" s="448"/>
      <c r="M16" s="449"/>
      <c r="N16" s="440">
        <f>'ESQUEMA DE MAYOR'!L2</f>
        <v>0</v>
      </c>
      <c r="O16" s="448"/>
      <c r="P16" s="448"/>
      <c r="Q16" s="450"/>
      <c r="R16" s="439">
        <f>'ESQUEMA DE MAYOR'!M2</f>
        <v>382.8</v>
      </c>
      <c r="S16" s="359"/>
      <c r="T16" s="435"/>
    </row>
    <row r="17" spans="1:20" x14ac:dyDescent="0.25">
      <c r="A17" s="46"/>
      <c r="B17" s="1"/>
      <c r="C17" s="44" t="s">
        <v>29</v>
      </c>
      <c r="D17" s="116">
        <v>0</v>
      </c>
      <c r="E17" s="437">
        <v>0</v>
      </c>
      <c r="F17" s="438"/>
      <c r="G17" s="440">
        <f>'ESQUEMA DE MAYOR'!K21</f>
        <v>500</v>
      </c>
      <c r="H17" s="448"/>
      <c r="I17" s="448"/>
      <c r="J17" s="450"/>
      <c r="K17" s="440">
        <f>'ESQUEMA DE MAYOR'!L21</f>
        <v>500</v>
      </c>
      <c r="L17" s="448"/>
      <c r="M17" s="449"/>
      <c r="N17" s="440">
        <v>0</v>
      </c>
      <c r="O17" s="448"/>
      <c r="P17" s="448"/>
      <c r="Q17" s="450"/>
      <c r="R17" s="440">
        <f>'ESQUEMA DE MAYOR'!L22</f>
        <v>0</v>
      </c>
      <c r="S17" s="448"/>
      <c r="T17" s="451"/>
    </row>
    <row r="18" spans="1:20" x14ac:dyDescent="0.25">
      <c r="A18" s="46"/>
      <c r="B18" s="1"/>
      <c r="C18" s="44" t="s">
        <v>32</v>
      </c>
      <c r="D18" s="116">
        <v>0</v>
      </c>
      <c r="E18" s="437">
        <v>0</v>
      </c>
      <c r="F18" s="438"/>
      <c r="G18" s="440">
        <f>'ESQUEMA DE MAYOR'!L14</f>
        <v>0</v>
      </c>
      <c r="H18" s="448"/>
      <c r="I18" s="448"/>
      <c r="J18" s="450"/>
      <c r="K18" s="440">
        <f>'ESQUEMA DE MAYOR'!M14</f>
        <v>328</v>
      </c>
      <c r="L18" s="448"/>
      <c r="M18" s="449"/>
      <c r="N18" s="440">
        <v>0</v>
      </c>
      <c r="O18" s="448"/>
      <c r="P18" s="448"/>
      <c r="Q18" s="450"/>
      <c r="R18" s="440">
        <f>'ESQUEMA DE MAYOR'!M14</f>
        <v>328</v>
      </c>
      <c r="S18" s="448"/>
      <c r="T18" s="451"/>
    </row>
    <row r="19" spans="1:20" x14ac:dyDescent="0.25">
      <c r="A19" s="47"/>
      <c r="B19" s="48"/>
      <c r="C19" s="49" t="s">
        <v>146</v>
      </c>
      <c r="D19" s="117">
        <v>0</v>
      </c>
      <c r="E19" s="441">
        <v>0</v>
      </c>
      <c r="F19" s="442"/>
      <c r="G19" s="443">
        <f>'ESQUEMA DE MAYOR'!A30</f>
        <v>0</v>
      </c>
      <c r="H19" s="444"/>
      <c r="I19" s="444"/>
      <c r="J19" s="445"/>
      <c r="K19" s="443">
        <f>'ESQUEMA DE MAYOR'!B30</f>
        <v>100</v>
      </c>
      <c r="L19" s="444"/>
      <c r="M19" s="446"/>
      <c r="N19" s="443">
        <v>0</v>
      </c>
      <c r="O19" s="444"/>
      <c r="P19" s="444"/>
      <c r="Q19" s="445"/>
      <c r="R19" s="443">
        <f>'ESQUEMA DE MAYOR'!B30</f>
        <v>100</v>
      </c>
      <c r="S19" s="444"/>
      <c r="T19" s="447"/>
    </row>
    <row r="20" spans="1:20" x14ac:dyDescent="0.25">
      <c r="A20" s="46"/>
      <c r="B20" s="1"/>
      <c r="C20" s="44" t="s">
        <v>147</v>
      </c>
      <c r="D20" s="116">
        <v>0</v>
      </c>
      <c r="E20" s="437">
        <v>0</v>
      </c>
      <c r="F20" s="438"/>
      <c r="G20" s="440">
        <f>'ESQUEMA DE MAYOR'!I12</f>
        <v>0</v>
      </c>
      <c r="H20" s="448"/>
      <c r="I20" s="448"/>
      <c r="J20" s="450"/>
      <c r="K20" s="440">
        <f>'ESQUEMA DE MAYOR'!J12</f>
        <v>37257.800000000003</v>
      </c>
      <c r="L20" s="448"/>
      <c r="M20" s="449"/>
      <c r="N20" s="440">
        <v>0</v>
      </c>
      <c r="O20" s="448"/>
      <c r="P20" s="448"/>
      <c r="Q20" s="450"/>
      <c r="R20" s="440">
        <f>'ESQUEMA DE MAYOR'!J12</f>
        <v>37257.800000000003</v>
      </c>
      <c r="S20" s="448"/>
      <c r="T20" s="451"/>
    </row>
    <row r="21" spans="1:20" x14ac:dyDescent="0.25">
      <c r="A21" s="46"/>
      <c r="B21" s="1"/>
      <c r="C21" s="44" t="s">
        <v>22</v>
      </c>
      <c r="D21" s="116">
        <v>0</v>
      </c>
      <c r="E21" s="437">
        <v>0</v>
      </c>
      <c r="F21" s="438"/>
      <c r="G21" s="440">
        <f>'ESQUEMA DE MAYOR'!E23</f>
        <v>905</v>
      </c>
      <c r="H21" s="448"/>
      <c r="I21" s="448"/>
      <c r="J21" s="450"/>
      <c r="K21" s="440">
        <f>'ESQUEMA DE MAYOR'!F23</f>
        <v>0</v>
      </c>
      <c r="L21" s="448"/>
      <c r="M21" s="449"/>
      <c r="N21" s="440">
        <f>'ESQUEMA DE MAYOR'!E23</f>
        <v>905</v>
      </c>
      <c r="O21" s="448"/>
      <c r="P21" s="448"/>
      <c r="Q21" s="450"/>
      <c r="R21" s="440">
        <v>0</v>
      </c>
      <c r="S21" s="448"/>
      <c r="T21" s="451"/>
    </row>
    <row r="22" spans="1:20" x14ac:dyDescent="0.25">
      <c r="A22" s="46"/>
      <c r="B22" s="1"/>
      <c r="C22" s="44" t="s">
        <v>169</v>
      </c>
      <c r="D22" s="116">
        <v>0</v>
      </c>
      <c r="E22" s="437">
        <v>0</v>
      </c>
      <c r="F22" s="438"/>
      <c r="G22" s="440">
        <f>'ESQUEMA DE MAYOR'!L30</f>
        <v>500</v>
      </c>
      <c r="H22" s="448"/>
      <c r="I22" s="448"/>
      <c r="J22" s="450"/>
      <c r="K22" s="440">
        <f>'ESQUEMA DE MAYOR'!H30</f>
        <v>0</v>
      </c>
      <c r="L22" s="448"/>
      <c r="M22" s="449"/>
      <c r="N22" s="440">
        <f>'ESQUEMA DE MAYOR'!L30</f>
        <v>500</v>
      </c>
      <c r="O22" s="448"/>
      <c r="P22" s="448"/>
      <c r="Q22" s="450"/>
      <c r="R22" s="440">
        <v>0</v>
      </c>
      <c r="S22" s="448"/>
      <c r="T22" s="451"/>
    </row>
    <row r="23" spans="1:20" x14ac:dyDescent="0.25">
      <c r="A23" s="46"/>
      <c r="B23" s="1"/>
      <c r="C23" s="44" t="s">
        <v>118</v>
      </c>
      <c r="D23" s="116">
        <v>0</v>
      </c>
      <c r="E23" s="437">
        <v>0</v>
      </c>
      <c r="F23" s="438"/>
      <c r="G23" s="440">
        <f>'ESQUEMA DE MAYOR'!N21</f>
        <v>500</v>
      </c>
      <c r="H23" s="448"/>
      <c r="I23" s="448"/>
      <c r="J23" s="450"/>
      <c r="K23" s="440">
        <f>'ESQUEMA DE MAYOR'!O21</f>
        <v>0</v>
      </c>
      <c r="L23" s="448"/>
      <c r="M23" s="449"/>
      <c r="N23" s="440">
        <f>'ESQUEMA DE MAYOR'!N21</f>
        <v>500</v>
      </c>
      <c r="O23" s="448"/>
      <c r="P23" s="448"/>
      <c r="Q23" s="450"/>
      <c r="R23" s="440">
        <v>0</v>
      </c>
      <c r="S23" s="448"/>
      <c r="T23" s="451"/>
    </row>
    <row r="24" spans="1:20" x14ac:dyDescent="0.25">
      <c r="A24" s="47"/>
      <c r="B24" s="48"/>
      <c r="C24" s="49" t="s">
        <v>31</v>
      </c>
      <c r="D24" s="117">
        <v>0</v>
      </c>
      <c r="E24" s="441">
        <v>0</v>
      </c>
      <c r="F24" s="442"/>
      <c r="G24" s="443">
        <f>'ESQUEMA DE MAYOR'!B14</f>
        <v>0</v>
      </c>
      <c r="H24" s="444"/>
      <c r="I24" s="444"/>
      <c r="J24" s="445"/>
      <c r="K24" s="443">
        <f>'ESQUEMA DE MAYOR'!C14</f>
        <v>2050</v>
      </c>
      <c r="L24" s="444"/>
      <c r="M24" s="446"/>
      <c r="N24" s="443">
        <v>0</v>
      </c>
      <c r="O24" s="444"/>
      <c r="P24" s="444"/>
      <c r="Q24" s="445"/>
      <c r="R24" s="443">
        <f>'ESQUEMA DE MAYOR'!C14</f>
        <v>2050</v>
      </c>
      <c r="S24" s="444"/>
      <c r="T24" s="447"/>
    </row>
    <row r="25" spans="1:20" x14ac:dyDescent="0.25">
      <c r="A25" s="46"/>
      <c r="B25" s="1"/>
      <c r="C25" s="44"/>
      <c r="D25" s="116"/>
      <c r="E25" s="437"/>
      <c r="F25" s="438"/>
      <c r="G25" s="380"/>
      <c r="H25" s="359"/>
      <c r="I25" s="359"/>
      <c r="J25" s="381"/>
      <c r="K25" s="440"/>
      <c r="L25" s="448"/>
      <c r="M25" s="449"/>
      <c r="N25" s="440"/>
      <c r="O25" s="448"/>
      <c r="P25" s="448"/>
      <c r="Q25" s="450"/>
      <c r="R25" s="440"/>
      <c r="S25" s="448"/>
      <c r="T25" s="451"/>
    </row>
    <row r="26" spans="1:20" x14ac:dyDescent="0.25">
      <c r="A26" s="46"/>
      <c r="B26" s="1"/>
      <c r="C26" s="44"/>
      <c r="D26" s="116"/>
      <c r="E26" s="437"/>
      <c r="F26" s="438"/>
      <c r="G26" s="380"/>
      <c r="H26" s="359"/>
      <c r="I26" s="359"/>
      <c r="J26" s="381"/>
      <c r="K26" s="380"/>
      <c r="L26" s="359"/>
      <c r="M26" s="436"/>
      <c r="N26" s="380"/>
      <c r="O26" s="359"/>
      <c r="P26" s="359"/>
      <c r="Q26" s="381"/>
      <c r="R26" s="380"/>
      <c r="S26" s="359"/>
      <c r="T26" s="435"/>
    </row>
    <row r="27" spans="1:20" x14ac:dyDescent="0.25">
      <c r="A27" s="46"/>
      <c r="B27" s="1"/>
      <c r="C27" s="44"/>
      <c r="D27" s="116"/>
      <c r="E27" s="437"/>
      <c r="F27" s="438"/>
      <c r="G27" s="380"/>
      <c r="H27" s="359"/>
      <c r="I27" s="359"/>
      <c r="J27" s="381"/>
      <c r="K27" s="380"/>
      <c r="L27" s="359"/>
      <c r="M27" s="436"/>
      <c r="N27" s="380"/>
      <c r="O27" s="359"/>
      <c r="P27" s="359"/>
      <c r="Q27" s="381"/>
      <c r="R27" s="380"/>
      <c r="S27" s="359"/>
      <c r="T27" s="435"/>
    </row>
    <row r="28" spans="1:20" ht="18.75" x14ac:dyDescent="0.3">
      <c r="A28" s="46"/>
      <c r="B28" s="1"/>
      <c r="C28" s="115" t="s">
        <v>170</v>
      </c>
      <c r="D28" s="116"/>
      <c r="E28" s="437"/>
      <c r="F28" s="438"/>
      <c r="G28" s="439">
        <f>SUM(G10:J27)</f>
        <v>43445.599999999999</v>
      </c>
      <c r="H28" s="359"/>
      <c r="I28" s="359"/>
      <c r="J28" s="381"/>
      <c r="K28" s="439">
        <f>SUM(K10:M27)</f>
        <v>43445.600000000006</v>
      </c>
      <c r="L28" s="359"/>
      <c r="M28" s="436"/>
      <c r="N28" s="439">
        <f>N10+N11+N12+N13+N14-N16+N21+N22+N23</f>
        <v>40118.6</v>
      </c>
      <c r="O28" s="359"/>
      <c r="P28" s="359"/>
      <c r="Q28" s="381"/>
      <c r="R28" s="440">
        <f>SUM(R16:S27)</f>
        <v>40118.600000000006</v>
      </c>
      <c r="S28" s="359"/>
      <c r="T28" s="435"/>
    </row>
    <row r="29" spans="1:20" x14ac:dyDescent="0.25">
      <c r="A29" s="47"/>
      <c r="B29" s="48"/>
      <c r="C29" s="49"/>
      <c r="D29" s="49"/>
      <c r="E29" s="385"/>
      <c r="F29" s="387"/>
      <c r="G29" s="385"/>
      <c r="H29" s="386"/>
      <c r="I29" s="386"/>
      <c r="J29" s="387"/>
      <c r="K29" s="385"/>
      <c r="L29" s="386"/>
      <c r="M29" s="432"/>
      <c r="N29" s="385"/>
      <c r="O29" s="386"/>
      <c r="P29" s="386"/>
      <c r="Q29" s="387"/>
      <c r="R29" s="385"/>
      <c r="S29" s="386"/>
      <c r="T29" s="433"/>
    </row>
    <row r="30" spans="1:20" x14ac:dyDescent="0.25">
      <c r="A30" s="46"/>
      <c r="B30" s="1"/>
      <c r="C30" s="44"/>
      <c r="D30" s="44"/>
      <c r="E30" s="380"/>
      <c r="F30" s="381"/>
      <c r="G30" s="380"/>
      <c r="H30" s="359"/>
      <c r="I30" s="359"/>
      <c r="J30" s="381"/>
      <c r="K30" s="380"/>
      <c r="L30" s="359"/>
      <c r="M30" s="436"/>
      <c r="N30" s="380"/>
      <c r="O30" s="359"/>
      <c r="P30" s="359"/>
      <c r="Q30" s="381"/>
      <c r="R30" s="380"/>
      <c r="S30" s="359"/>
      <c r="T30" s="435"/>
    </row>
    <row r="31" spans="1:20" x14ac:dyDescent="0.25">
      <c r="A31" s="46"/>
      <c r="B31" s="1"/>
      <c r="C31" s="44"/>
      <c r="D31" s="44"/>
      <c r="E31" s="380"/>
      <c r="F31" s="381"/>
      <c r="G31" s="380"/>
      <c r="H31" s="359"/>
      <c r="I31" s="359"/>
      <c r="J31" s="381"/>
      <c r="K31" s="380"/>
      <c r="L31" s="359"/>
      <c r="M31" s="436"/>
      <c r="N31" s="380"/>
      <c r="O31" s="359"/>
      <c r="P31" s="359"/>
      <c r="Q31" s="381"/>
      <c r="R31" s="380"/>
      <c r="S31" s="359"/>
      <c r="T31" s="435"/>
    </row>
    <row r="32" spans="1:20" x14ac:dyDescent="0.25">
      <c r="A32" s="46"/>
      <c r="B32" s="1"/>
      <c r="C32" s="44"/>
      <c r="D32" s="44"/>
      <c r="E32" s="380"/>
      <c r="F32" s="381"/>
      <c r="G32" s="380"/>
      <c r="H32" s="359"/>
      <c r="I32" s="359"/>
      <c r="J32" s="381"/>
      <c r="K32" s="380"/>
      <c r="L32" s="359"/>
      <c r="M32" s="436"/>
      <c r="N32" s="380"/>
      <c r="O32" s="359"/>
      <c r="P32" s="359"/>
      <c r="Q32" s="381"/>
      <c r="R32" s="380"/>
      <c r="S32" s="359"/>
      <c r="T32" s="435"/>
    </row>
    <row r="33" spans="1:20" x14ac:dyDescent="0.25">
      <c r="A33" s="46"/>
      <c r="B33" s="1"/>
      <c r="C33" s="44"/>
      <c r="D33" s="44"/>
      <c r="E33" s="380"/>
      <c r="F33" s="381"/>
      <c r="G33" s="380"/>
      <c r="H33" s="359"/>
      <c r="I33" s="359"/>
      <c r="J33" s="381"/>
      <c r="K33" s="380"/>
      <c r="L33" s="359"/>
      <c r="M33" s="436"/>
      <c r="N33" s="380"/>
      <c r="O33" s="359"/>
      <c r="P33" s="359"/>
      <c r="Q33" s="381"/>
      <c r="R33" s="380"/>
      <c r="S33" s="359"/>
      <c r="T33" s="435"/>
    </row>
    <row r="34" spans="1:20" x14ac:dyDescent="0.25">
      <c r="A34" s="47"/>
      <c r="B34" s="48"/>
      <c r="C34" s="49"/>
      <c r="D34" s="49"/>
      <c r="E34" s="385"/>
      <c r="F34" s="387"/>
      <c r="G34" s="385"/>
      <c r="H34" s="386"/>
      <c r="I34" s="386"/>
      <c r="J34" s="387"/>
      <c r="K34" s="385"/>
      <c r="L34" s="386"/>
      <c r="M34" s="432"/>
      <c r="N34" s="385"/>
      <c r="O34" s="386"/>
      <c r="P34" s="386"/>
      <c r="Q34" s="387"/>
      <c r="R34" s="385"/>
      <c r="S34" s="386"/>
      <c r="T34" s="433"/>
    </row>
    <row r="35" spans="1:20" x14ac:dyDescent="0.25">
      <c r="A35" s="46"/>
      <c r="B35" s="1"/>
      <c r="C35" s="44"/>
      <c r="D35" s="44"/>
      <c r="E35" s="380"/>
      <c r="F35" s="381"/>
      <c r="G35" s="380"/>
      <c r="H35" s="359"/>
      <c r="I35" s="359"/>
      <c r="J35" s="381"/>
      <c r="K35" s="380"/>
      <c r="L35" s="359"/>
      <c r="M35" s="436"/>
      <c r="N35" s="380"/>
      <c r="O35" s="359"/>
      <c r="P35" s="359"/>
      <c r="Q35" s="381"/>
      <c r="R35" s="380"/>
      <c r="S35" s="359"/>
      <c r="T35" s="435"/>
    </row>
    <row r="36" spans="1:20" x14ac:dyDescent="0.25">
      <c r="A36" s="46"/>
      <c r="B36" s="1"/>
      <c r="C36" s="44"/>
      <c r="D36" s="44"/>
      <c r="E36" s="380"/>
      <c r="F36" s="381"/>
      <c r="G36" s="380"/>
      <c r="H36" s="359"/>
      <c r="I36" s="359"/>
      <c r="J36" s="381"/>
      <c r="K36" s="380"/>
      <c r="L36" s="359"/>
      <c r="M36" s="436"/>
      <c r="N36" s="380"/>
      <c r="O36" s="359"/>
      <c r="P36" s="359"/>
      <c r="Q36" s="381"/>
      <c r="R36" s="380"/>
      <c r="S36" s="359"/>
      <c r="T36" s="435"/>
    </row>
    <row r="37" spans="1:20" x14ac:dyDescent="0.25">
      <c r="A37" s="46"/>
      <c r="B37" s="1"/>
      <c r="C37" s="44"/>
      <c r="D37" s="44"/>
      <c r="E37" s="380"/>
      <c r="F37" s="381"/>
      <c r="G37" s="380"/>
      <c r="H37" s="359"/>
      <c r="I37" s="359"/>
      <c r="J37" s="381"/>
      <c r="K37" s="380"/>
      <c r="L37" s="359"/>
      <c r="M37" s="436"/>
      <c r="N37" s="380"/>
      <c r="O37" s="359"/>
      <c r="P37" s="359"/>
      <c r="Q37" s="381"/>
      <c r="R37" s="380"/>
      <c r="S37" s="359"/>
      <c r="T37" s="435"/>
    </row>
    <row r="38" spans="1:20" x14ac:dyDescent="0.25">
      <c r="A38" s="46"/>
      <c r="B38" s="1"/>
      <c r="C38" s="44"/>
      <c r="D38" s="44"/>
      <c r="E38" s="380"/>
      <c r="F38" s="381"/>
      <c r="G38" s="380"/>
      <c r="H38" s="359"/>
      <c r="I38" s="359"/>
      <c r="J38" s="381"/>
      <c r="K38" s="380"/>
      <c r="L38" s="359"/>
      <c r="M38" s="381"/>
      <c r="N38" s="380"/>
      <c r="O38" s="359"/>
      <c r="P38" s="359"/>
      <c r="Q38" s="381"/>
      <c r="R38" s="380"/>
      <c r="S38" s="359"/>
      <c r="T38" s="435"/>
    </row>
    <row r="39" spans="1:20" x14ac:dyDescent="0.25">
      <c r="A39" s="46"/>
      <c r="B39" s="1"/>
      <c r="C39" s="44"/>
      <c r="D39" s="44"/>
      <c r="E39" s="380"/>
      <c r="F39" s="381"/>
      <c r="G39" s="380"/>
      <c r="H39" s="359"/>
      <c r="I39" s="359"/>
      <c r="J39" s="381"/>
      <c r="K39" s="380"/>
      <c r="L39" s="359"/>
      <c r="M39" s="381"/>
      <c r="N39" s="380"/>
      <c r="O39" s="359"/>
      <c r="P39" s="359"/>
      <c r="Q39" s="381"/>
      <c r="R39" s="380"/>
      <c r="S39" s="359"/>
      <c r="T39" s="435"/>
    </row>
    <row r="40" spans="1:20" x14ac:dyDescent="0.25">
      <c r="A40" s="47"/>
      <c r="B40" s="48"/>
      <c r="C40" s="49"/>
      <c r="D40" s="49"/>
      <c r="E40" s="385"/>
      <c r="F40" s="387"/>
      <c r="G40" s="385"/>
      <c r="H40" s="386"/>
      <c r="I40" s="386"/>
      <c r="J40" s="387"/>
      <c r="K40" s="385"/>
      <c r="L40" s="386"/>
      <c r="M40" s="432"/>
      <c r="N40" s="385"/>
      <c r="O40" s="386"/>
      <c r="P40" s="386"/>
      <c r="Q40" s="387"/>
      <c r="R40" s="385"/>
      <c r="S40" s="386"/>
      <c r="T40" s="433"/>
    </row>
  </sheetData>
  <mergeCells count="188">
    <mergeCell ref="I2:J2"/>
    <mergeCell ref="A3:F3"/>
    <mergeCell ref="I3:J3"/>
    <mergeCell ref="L3:L4"/>
    <mergeCell ref="M3:M4"/>
    <mergeCell ref="A4:F4"/>
    <mergeCell ref="I4:J4"/>
    <mergeCell ref="N6:Q6"/>
    <mergeCell ref="R6:T6"/>
    <mergeCell ref="A7:B7"/>
    <mergeCell ref="G7:J7"/>
    <mergeCell ref="K7:M7"/>
    <mergeCell ref="E5:F5"/>
    <mergeCell ref="G5:J5"/>
    <mergeCell ref="K5:M5"/>
    <mergeCell ref="A6:B6"/>
    <mergeCell ref="E6:F6"/>
    <mergeCell ref="G6:J6"/>
    <mergeCell ref="K6:M6"/>
    <mergeCell ref="D7:F7"/>
    <mergeCell ref="A9:B9"/>
    <mergeCell ref="E9:F9"/>
    <mergeCell ref="G9:J9"/>
    <mergeCell ref="K9:M9"/>
    <mergeCell ref="N9:Q9"/>
    <mergeCell ref="R9:T9"/>
    <mergeCell ref="A8:B8"/>
    <mergeCell ref="E8:F8"/>
    <mergeCell ref="G8:J8"/>
    <mergeCell ref="K8:M8"/>
    <mergeCell ref="N8:Q8"/>
    <mergeCell ref="R8:T8"/>
    <mergeCell ref="E10:F10"/>
    <mergeCell ref="G10:J10"/>
    <mergeCell ref="K10:M10"/>
    <mergeCell ref="N10:Q10"/>
    <mergeCell ref="R10:T10"/>
    <mergeCell ref="E11:F11"/>
    <mergeCell ref="G11:J11"/>
    <mergeCell ref="K11:M11"/>
    <mergeCell ref="N11:Q11"/>
    <mergeCell ref="R11:T11"/>
    <mergeCell ref="E12:F12"/>
    <mergeCell ref="G12:J12"/>
    <mergeCell ref="K12:M12"/>
    <mergeCell ref="N12:Q12"/>
    <mergeCell ref="R12:T12"/>
    <mergeCell ref="E13:F13"/>
    <mergeCell ref="G13:J13"/>
    <mergeCell ref="K13:M13"/>
    <mergeCell ref="N13:Q13"/>
    <mergeCell ref="R13:T13"/>
    <mergeCell ref="E14:F14"/>
    <mergeCell ref="G14:J14"/>
    <mergeCell ref="K14:M14"/>
    <mergeCell ref="N14:Q14"/>
    <mergeCell ref="R14:T14"/>
    <mergeCell ref="E15:F15"/>
    <mergeCell ref="G15:J15"/>
    <mergeCell ref="K15:M15"/>
    <mergeCell ref="N15:Q15"/>
    <mergeCell ref="R15:T15"/>
    <mergeCell ref="E16:F16"/>
    <mergeCell ref="G16:J16"/>
    <mergeCell ref="K16:M16"/>
    <mergeCell ref="N16:Q16"/>
    <mergeCell ref="R16:T16"/>
    <mergeCell ref="E17:F17"/>
    <mergeCell ref="G17:J17"/>
    <mergeCell ref="K17:M17"/>
    <mergeCell ref="N17:Q17"/>
    <mergeCell ref="R17:T17"/>
    <mergeCell ref="E18:F18"/>
    <mergeCell ref="G18:J18"/>
    <mergeCell ref="K18:M18"/>
    <mergeCell ref="N18:Q18"/>
    <mergeCell ref="R18:T18"/>
    <mergeCell ref="E19:F19"/>
    <mergeCell ref="G19:J19"/>
    <mergeCell ref="K19:M19"/>
    <mergeCell ref="N19:Q19"/>
    <mergeCell ref="R19:T19"/>
    <mergeCell ref="E20:F20"/>
    <mergeCell ref="G20:J20"/>
    <mergeCell ref="K20:M20"/>
    <mergeCell ref="N20:Q20"/>
    <mergeCell ref="R20:T20"/>
    <mergeCell ref="E21:F21"/>
    <mergeCell ref="G21:J21"/>
    <mergeCell ref="K21:M21"/>
    <mergeCell ref="N21:Q21"/>
    <mergeCell ref="R21:T21"/>
    <mergeCell ref="E22:F22"/>
    <mergeCell ref="G22:J22"/>
    <mergeCell ref="K22:M22"/>
    <mergeCell ref="N22:Q22"/>
    <mergeCell ref="R22:T22"/>
    <mergeCell ref="E23:F23"/>
    <mergeCell ref="G23:J23"/>
    <mergeCell ref="K23:M23"/>
    <mergeCell ref="N23:Q23"/>
    <mergeCell ref="R23:T23"/>
    <mergeCell ref="E24:F24"/>
    <mergeCell ref="G24:J24"/>
    <mergeCell ref="K24:M24"/>
    <mergeCell ref="N24:Q24"/>
    <mergeCell ref="R24:T24"/>
    <mergeCell ref="E25:F25"/>
    <mergeCell ref="G25:J25"/>
    <mergeCell ref="K25:M25"/>
    <mergeCell ref="N25:Q25"/>
    <mergeCell ref="R25:T25"/>
    <mergeCell ref="E26:F26"/>
    <mergeCell ref="G26:J26"/>
    <mergeCell ref="K26:M26"/>
    <mergeCell ref="N26:Q26"/>
    <mergeCell ref="R26:T26"/>
    <mergeCell ref="E27:F27"/>
    <mergeCell ref="G27:J27"/>
    <mergeCell ref="K27:M27"/>
    <mergeCell ref="N27:Q27"/>
    <mergeCell ref="R27:T27"/>
    <mergeCell ref="E28:F28"/>
    <mergeCell ref="G28:J28"/>
    <mergeCell ref="K28:M28"/>
    <mergeCell ref="N28:Q28"/>
    <mergeCell ref="R28:T28"/>
    <mergeCell ref="E29:F29"/>
    <mergeCell ref="G29:J29"/>
    <mergeCell ref="K29:M29"/>
    <mergeCell ref="N29:Q29"/>
    <mergeCell ref="R29:T29"/>
    <mergeCell ref="E30:F30"/>
    <mergeCell ref="G30:J30"/>
    <mergeCell ref="K30:M30"/>
    <mergeCell ref="N30:Q30"/>
    <mergeCell ref="R30:T30"/>
    <mergeCell ref="E31:F31"/>
    <mergeCell ref="G31:J31"/>
    <mergeCell ref="K31:M31"/>
    <mergeCell ref="N31:Q31"/>
    <mergeCell ref="R31:T31"/>
    <mergeCell ref="E32:F32"/>
    <mergeCell ref="G32:J32"/>
    <mergeCell ref="K32:M32"/>
    <mergeCell ref="N32:Q32"/>
    <mergeCell ref="R32:T32"/>
    <mergeCell ref="E33:F33"/>
    <mergeCell ref="G33:J33"/>
    <mergeCell ref="K33:M33"/>
    <mergeCell ref="N33:Q33"/>
    <mergeCell ref="R33:T33"/>
    <mergeCell ref="N37:Q37"/>
    <mergeCell ref="R37:T37"/>
    <mergeCell ref="E34:F34"/>
    <mergeCell ref="G34:J34"/>
    <mergeCell ref="K34:M34"/>
    <mergeCell ref="N34:Q34"/>
    <mergeCell ref="R34:T34"/>
    <mergeCell ref="E35:F35"/>
    <mergeCell ref="G35:J35"/>
    <mergeCell ref="K35:M35"/>
    <mergeCell ref="N35:Q35"/>
    <mergeCell ref="R35:T35"/>
    <mergeCell ref="E40:F40"/>
    <mergeCell ref="G40:J40"/>
    <mergeCell ref="K40:M40"/>
    <mergeCell ref="N40:Q40"/>
    <mergeCell ref="R40:T40"/>
    <mergeCell ref="N7:T7"/>
    <mergeCell ref="E38:F38"/>
    <mergeCell ref="G38:J38"/>
    <mergeCell ref="K38:M38"/>
    <mergeCell ref="N38:Q38"/>
    <mergeCell ref="R38:T38"/>
    <mergeCell ref="E39:F39"/>
    <mergeCell ref="G39:J39"/>
    <mergeCell ref="K39:M39"/>
    <mergeCell ref="N39:Q39"/>
    <mergeCell ref="R39:T39"/>
    <mergeCell ref="E36:F36"/>
    <mergeCell ref="G36:J36"/>
    <mergeCell ref="K36:M36"/>
    <mergeCell ref="N36:Q36"/>
    <mergeCell ref="R36:T36"/>
    <mergeCell ref="E37:F37"/>
    <mergeCell ref="G37:J37"/>
    <mergeCell ref="K37:M3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CC"/>
  </sheetPr>
  <dimension ref="A1:P47"/>
  <sheetViews>
    <sheetView topLeftCell="A2" zoomScale="85" zoomScaleNormal="80" workbookViewId="0">
      <selection activeCell="O11" sqref="O11"/>
    </sheetView>
  </sheetViews>
  <sheetFormatPr baseColWidth="10" defaultRowHeight="15" x14ac:dyDescent="0.25"/>
  <cols>
    <col min="2" max="2" width="7.140625" customWidth="1"/>
    <col min="3" max="3" width="11.42578125" hidden="1" customWidth="1"/>
    <col min="4" max="4" width="18.140625" customWidth="1"/>
    <col min="9" max="9" width="3" customWidth="1"/>
    <col min="10" max="10" width="3.28515625" customWidth="1"/>
    <col min="11" max="11" width="7" customWidth="1"/>
    <col min="12" max="12" width="27" customWidth="1"/>
    <col min="15" max="15" width="13" customWidth="1"/>
  </cols>
  <sheetData>
    <row r="1" spans="1:16" ht="15.75" thickBot="1" x14ac:dyDescent="0.3"/>
    <row r="2" spans="1:16" ht="18.75" x14ac:dyDescent="0.3">
      <c r="B2" s="483" t="s">
        <v>150</v>
      </c>
      <c r="C2" s="484"/>
      <c r="D2" s="484"/>
      <c r="E2" s="484"/>
      <c r="F2" s="484"/>
      <c r="G2" s="484"/>
      <c r="H2" s="484"/>
      <c r="I2" s="484"/>
      <c r="J2" s="484"/>
      <c r="K2" s="484"/>
      <c r="L2" s="484"/>
      <c r="M2" s="485"/>
      <c r="N2" s="486" t="s">
        <v>136</v>
      </c>
      <c r="O2" s="487"/>
      <c r="P2" s="488"/>
    </row>
    <row r="3" spans="1:16" ht="18.75" x14ac:dyDescent="0.3">
      <c r="B3" s="489" t="s">
        <v>151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1"/>
      <c r="N3" s="492" t="s">
        <v>137</v>
      </c>
      <c r="O3" s="493"/>
      <c r="P3" s="54" t="s">
        <v>0</v>
      </c>
    </row>
    <row r="4" spans="1:16" ht="15.75" thickBot="1" x14ac:dyDescent="0.3">
      <c r="B4" s="494"/>
      <c r="C4" s="495"/>
      <c r="D4" s="495"/>
      <c r="E4" s="495"/>
      <c r="F4" s="495"/>
      <c r="G4" s="495"/>
      <c r="H4" s="495"/>
      <c r="I4" s="495"/>
      <c r="J4" s="495"/>
      <c r="K4" s="495"/>
      <c r="L4" s="495"/>
      <c r="M4" s="496"/>
      <c r="N4" s="497" t="s">
        <v>138</v>
      </c>
      <c r="O4" s="498"/>
      <c r="P4" s="499"/>
    </row>
    <row r="5" spans="1:16" ht="15.75" thickBot="1" x14ac:dyDescent="0.3">
      <c r="B5" s="475" t="s">
        <v>139</v>
      </c>
      <c r="C5" s="475"/>
      <c r="D5" s="475"/>
      <c r="E5" s="55">
        <v>1</v>
      </c>
      <c r="F5" s="55">
        <v>2</v>
      </c>
      <c r="G5" s="55">
        <v>3</v>
      </c>
      <c r="H5" s="56">
        <v>4</v>
      </c>
      <c r="K5" s="1"/>
      <c r="L5" s="1"/>
      <c r="M5" s="55">
        <v>1</v>
      </c>
      <c r="N5" s="55">
        <v>2</v>
      </c>
      <c r="O5" s="55">
        <v>3</v>
      </c>
      <c r="P5" s="56">
        <v>4</v>
      </c>
    </row>
    <row r="6" spans="1:16" x14ac:dyDescent="0.25">
      <c r="B6" s="476" t="s">
        <v>140</v>
      </c>
      <c r="C6" s="477"/>
      <c r="D6" s="478"/>
      <c r="E6" s="479"/>
      <c r="F6" s="479"/>
      <c r="G6" s="479"/>
      <c r="H6" s="481"/>
      <c r="J6" s="1"/>
      <c r="K6" s="476" t="s">
        <v>144</v>
      </c>
      <c r="L6" s="500"/>
      <c r="M6" s="503"/>
      <c r="N6" s="503"/>
      <c r="O6" s="503"/>
      <c r="P6" s="505"/>
    </row>
    <row r="7" spans="1:16" x14ac:dyDescent="0.25">
      <c r="B7" s="467"/>
      <c r="C7" s="359"/>
      <c r="D7" s="436"/>
      <c r="E7" s="480"/>
      <c r="F7" s="480"/>
      <c r="G7" s="480"/>
      <c r="H7" s="482"/>
      <c r="J7" s="1"/>
      <c r="K7" s="501"/>
      <c r="L7" s="502"/>
      <c r="M7" s="504"/>
      <c r="N7" s="504"/>
      <c r="O7" s="504"/>
      <c r="P7" s="506"/>
    </row>
    <row r="8" spans="1:16" x14ac:dyDescent="0.25">
      <c r="A8" s="1"/>
      <c r="B8" s="467"/>
      <c r="C8" s="359"/>
      <c r="D8" s="57" t="s">
        <v>141</v>
      </c>
      <c r="E8" s="137"/>
      <c r="F8" s="58"/>
      <c r="G8" s="142">
        <f>'ESQUEMA DE MAYOR'!B7</f>
        <v>20956</v>
      </c>
      <c r="H8" s="59"/>
      <c r="J8" s="1"/>
      <c r="K8" s="60"/>
      <c r="L8" s="64" t="s">
        <v>145</v>
      </c>
      <c r="M8" s="145"/>
      <c r="N8" s="62"/>
      <c r="O8" s="148">
        <f>'ESQUEMA DE MAYOR'!M2</f>
        <v>382.8</v>
      </c>
      <c r="P8" s="63"/>
    </row>
    <row r="9" spans="1:16" x14ac:dyDescent="0.25">
      <c r="A9" s="1"/>
      <c r="B9" s="467"/>
      <c r="C9" s="359"/>
      <c r="D9" s="57" t="s">
        <v>142</v>
      </c>
      <c r="E9" s="137"/>
      <c r="F9" s="58"/>
      <c r="G9" s="143">
        <f>'ESQUEMA DE MAYOR'!F16</f>
        <v>75</v>
      </c>
      <c r="H9" s="59"/>
      <c r="J9" s="1"/>
      <c r="K9" s="60"/>
      <c r="L9" s="64" t="s">
        <v>32</v>
      </c>
      <c r="M9" s="145"/>
      <c r="N9" s="62"/>
      <c r="O9" s="149">
        <f>'ESQUEMA DE MAYOR'!M14</f>
        <v>328</v>
      </c>
      <c r="P9" s="63"/>
    </row>
    <row r="10" spans="1:16" x14ac:dyDescent="0.25">
      <c r="A10" s="1"/>
      <c r="B10" s="467"/>
      <c r="C10" s="359"/>
      <c r="D10" s="57" t="s">
        <v>8</v>
      </c>
      <c r="E10" s="137"/>
      <c r="F10" s="58"/>
      <c r="G10" s="143">
        <f>'ESQUEMA DE MAYOR'!I4</f>
        <v>2424.8000000000002</v>
      </c>
      <c r="H10" s="59"/>
      <c r="J10" s="1"/>
      <c r="K10" s="60"/>
      <c r="L10" s="64" t="s">
        <v>146</v>
      </c>
      <c r="M10" s="145"/>
      <c r="N10" s="62"/>
      <c r="O10" s="149">
        <f>'ESQUEMA DE MAYOR'!B30</f>
        <v>100</v>
      </c>
      <c r="P10" s="92">
        <f>SUM(O8:O10)</f>
        <v>810.8</v>
      </c>
    </row>
    <row r="11" spans="1:16" x14ac:dyDescent="0.25">
      <c r="A11" s="1"/>
      <c r="B11" s="467"/>
      <c r="C11" s="359"/>
      <c r="D11" s="57" t="s">
        <v>143</v>
      </c>
      <c r="E11" s="137"/>
      <c r="F11" s="58"/>
      <c r="G11" s="143">
        <f>'ESQUEMA DE MAYOR'!F2</f>
        <v>14705</v>
      </c>
      <c r="H11" s="59"/>
      <c r="J11" s="1"/>
      <c r="K11" s="60"/>
      <c r="L11" s="61"/>
      <c r="M11" s="145"/>
      <c r="N11" s="62"/>
      <c r="O11" s="145"/>
      <c r="P11" s="63"/>
    </row>
    <row r="12" spans="1:16" x14ac:dyDescent="0.25">
      <c r="A12" s="1"/>
      <c r="B12" s="472"/>
      <c r="C12" s="386"/>
      <c r="D12" s="65" t="s">
        <v>13</v>
      </c>
      <c r="E12" s="138"/>
      <c r="F12" s="66"/>
      <c r="G12" s="144">
        <f>'ESQUEMA DE MAYOR'!B21</f>
        <v>52.800000000000004</v>
      </c>
      <c r="H12" s="67"/>
      <c r="J12" s="1"/>
      <c r="K12" s="68"/>
      <c r="L12" s="69"/>
      <c r="M12" s="146"/>
      <c r="N12" s="70"/>
      <c r="O12" s="146"/>
      <c r="P12" s="71"/>
    </row>
    <row r="13" spans="1:16" x14ac:dyDescent="0.25">
      <c r="A13" s="1"/>
      <c r="B13" s="467"/>
      <c r="C13" s="359"/>
      <c r="D13" s="57"/>
      <c r="E13" s="137"/>
      <c r="F13" s="58"/>
      <c r="G13" s="137"/>
      <c r="H13" s="59"/>
      <c r="J13" s="1"/>
      <c r="K13" s="60"/>
      <c r="L13" s="61"/>
      <c r="M13" s="145"/>
      <c r="N13" s="62"/>
      <c r="O13" s="145"/>
      <c r="P13" s="63"/>
    </row>
    <row r="14" spans="1:16" x14ac:dyDescent="0.25">
      <c r="A14" s="1"/>
      <c r="B14" s="467"/>
      <c r="C14" s="359"/>
      <c r="D14" s="57"/>
      <c r="E14" s="137"/>
      <c r="F14" s="58"/>
      <c r="G14" s="137"/>
      <c r="H14" s="59"/>
      <c r="J14" s="1"/>
      <c r="K14" s="60"/>
      <c r="L14" s="61" t="s">
        <v>147</v>
      </c>
      <c r="M14" s="145"/>
      <c r="N14" s="62"/>
      <c r="O14" s="150">
        <f>'ESQUEMA DE MAYOR'!J12</f>
        <v>37257.800000000003</v>
      </c>
      <c r="P14" s="63"/>
    </row>
    <row r="15" spans="1:16" x14ac:dyDescent="0.25">
      <c r="A15" s="1"/>
      <c r="B15" s="467"/>
      <c r="C15" s="359"/>
      <c r="D15" s="57"/>
      <c r="E15" s="137"/>
      <c r="F15" s="58"/>
      <c r="G15" s="137"/>
      <c r="H15" s="59"/>
      <c r="J15" s="1"/>
      <c r="K15" s="60"/>
      <c r="L15" s="64" t="s">
        <v>129</v>
      </c>
      <c r="M15" s="145"/>
      <c r="N15" s="62"/>
      <c r="O15" s="151">
        <f>'ESTADO DE RESULTADO'!L15</f>
        <v>145</v>
      </c>
      <c r="P15" s="91">
        <f>O14+O15</f>
        <v>37402.800000000003</v>
      </c>
    </row>
    <row r="16" spans="1:16" x14ac:dyDescent="0.25">
      <c r="A16" s="1"/>
      <c r="B16" s="467"/>
      <c r="C16" s="359"/>
      <c r="D16" s="57"/>
      <c r="E16" s="139"/>
      <c r="F16" s="58"/>
      <c r="G16" s="139"/>
      <c r="H16" s="59"/>
      <c r="J16" s="1"/>
      <c r="K16" s="60"/>
      <c r="L16" s="61"/>
      <c r="M16" s="145"/>
      <c r="N16" s="62"/>
      <c r="O16" s="145"/>
      <c r="P16" s="63"/>
    </row>
    <row r="17" spans="1:16" x14ac:dyDescent="0.25">
      <c r="A17" s="1"/>
      <c r="B17" s="472"/>
      <c r="C17" s="386"/>
      <c r="D17" s="65"/>
      <c r="E17" s="138"/>
      <c r="F17" s="66"/>
      <c r="G17" s="138"/>
      <c r="H17" s="67"/>
      <c r="J17" s="1"/>
      <c r="K17" s="68"/>
      <c r="L17" s="69"/>
      <c r="M17" s="146"/>
      <c r="N17" s="70"/>
      <c r="O17" s="146"/>
      <c r="P17" s="71"/>
    </row>
    <row r="18" spans="1:16" x14ac:dyDescent="0.25">
      <c r="A18" s="1"/>
      <c r="B18" s="467"/>
      <c r="C18" s="359"/>
      <c r="D18" s="57"/>
      <c r="E18" s="137"/>
      <c r="F18" s="58"/>
      <c r="G18" s="137"/>
      <c r="H18" s="59"/>
      <c r="J18" s="1"/>
      <c r="K18" s="60"/>
      <c r="L18" s="61"/>
      <c r="M18" s="145"/>
      <c r="N18" s="62"/>
      <c r="O18" s="145"/>
      <c r="P18" s="63"/>
    </row>
    <row r="19" spans="1:16" x14ac:dyDescent="0.25">
      <c r="A19" s="1"/>
      <c r="B19" s="467"/>
      <c r="C19" s="359"/>
      <c r="D19" s="90" t="s">
        <v>148</v>
      </c>
      <c r="E19" s="137"/>
      <c r="F19" s="58"/>
      <c r="G19" s="137"/>
      <c r="H19" s="91">
        <f>SUM(G8:G12)</f>
        <v>38213.600000000006</v>
      </c>
      <c r="J19" s="1"/>
      <c r="K19" s="60"/>
      <c r="L19" s="90" t="s">
        <v>149</v>
      </c>
      <c r="M19" s="145"/>
      <c r="N19" s="62"/>
      <c r="O19" s="145"/>
      <c r="P19" s="91">
        <f>P10+P15</f>
        <v>38213.600000000006</v>
      </c>
    </row>
    <row r="20" spans="1:16" x14ac:dyDescent="0.25">
      <c r="A20" s="1"/>
      <c r="B20" s="467"/>
      <c r="C20" s="359"/>
      <c r="D20" s="57"/>
      <c r="E20" s="137"/>
      <c r="F20" s="58"/>
      <c r="G20" s="137"/>
      <c r="H20" s="59"/>
      <c r="J20" s="1"/>
      <c r="K20" s="60"/>
      <c r="L20" s="61"/>
      <c r="M20" s="145"/>
      <c r="N20" s="62"/>
      <c r="O20" s="145"/>
      <c r="P20" s="63"/>
    </row>
    <row r="21" spans="1:16" x14ac:dyDescent="0.25">
      <c r="A21" s="1"/>
      <c r="B21" s="467"/>
      <c r="C21" s="359"/>
      <c r="D21" s="61"/>
      <c r="E21" s="137"/>
      <c r="F21" s="58"/>
      <c r="G21" s="137"/>
      <c r="H21" s="59"/>
      <c r="J21" s="1"/>
      <c r="K21" s="60"/>
      <c r="L21" s="61"/>
      <c r="M21" s="145"/>
      <c r="N21" s="62"/>
      <c r="O21" s="145"/>
      <c r="P21" s="63"/>
    </row>
    <row r="22" spans="1:16" x14ac:dyDescent="0.25">
      <c r="A22" s="1"/>
      <c r="B22" s="472"/>
      <c r="C22" s="386"/>
      <c r="D22" s="65"/>
      <c r="E22" s="138"/>
      <c r="F22" s="66"/>
      <c r="G22" s="138"/>
      <c r="H22" s="67"/>
      <c r="J22" s="1"/>
      <c r="K22" s="68"/>
      <c r="L22" s="69"/>
      <c r="M22" s="146"/>
      <c r="N22" s="70"/>
      <c r="O22" s="146"/>
      <c r="P22" s="71"/>
    </row>
    <row r="23" spans="1:16" x14ac:dyDescent="0.25">
      <c r="A23" s="1"/>
      <c r="B23" s="467"/>
      <c r="C23" s="359"/>
      <c r="D23" s="57"/>
      <c r="E23" s="137"/>
      <c r="F23" s="58"/>
      <c r="G23" s="137"/>
      <c r="H23" s="59"/>
      <c r="J23" s="1"/>
      <c r="K23" s="60"/>
      <c r="L23" s="61"/>
      <c r="M23" s="145"/>
      <c r="N23" s="62"/>
      <c r="O23" s="145"/>
      <c r="P23" s="63"/>
    </row>
    <row r="24" spans="1:16" x14ac:dyDescent="0.25">
      <c r="A24" s="1"/>
      <c r="B24" s="467"/>
      <c r="C24" s="359"/>
      <c r="D24" s="57"/>
      <c r="E24" s="137"/>
      <c r="F24" s="58"/>
      <c r="G24" s="137"/>
      <c r="H24" s="59"/>
      <c r="J24" s="1"/>
      <c r="K24" s="60"/>
      <c r="L24" s="61"/>
      <c r="M24" s="145"/>
      <c r="N24" s="62"/>
      <c r="O24" s="145"/>
      <c r="P24" s="63"/>
    </row>
    <row r="25" spans="1:16" x14ac:dyDescent="0.25">
      <c r="A25" s="1"/>
      <c r="B25" s="467"/>
      <c r="C25" s="359"/>
      <c r="D25" s="57"/>
      <c r="E25" s="137"/>
      <c r="F25" s="58"/>
      <c r="G25" s="137"/>
      <c r="H25" s="59"/>
      <c r="J25" s="1"/>
      <c r="K25" s="60"/>
      <c r="L25" s="61"/>
      <c r="M25" s="145"/>
      <c r="N25" s="62"/>
      <c r="O25" s="145"/>
      <c r="P25" s="63"/>
    </row>
    <row r="26" spans="1:16" x14ac:dyDescent="0.25">
      <c r="A26" s="1"/>
      <c r="B26" s="467"/>
      <c r="C26" s="359"/>
      <c r="D26" s="57"/>
      <c r="E26" s="137"/>
      <c r="F26" s="58"/>
      <c r="G26" s="137"/>
      <c r="H26" s="59"/>
      <c r="J26" s="1"/>
      <c r="K26" s="60"/>
      <c r="L26" s="61"/>
      <c r="M26" s="145"/>
      <c r="N26" s="62"/>
      <c r="O26" s="145"/>
      <c r="P26" s="63"/>
    </row>
    <row r="27" spans="1:16" x14ac:dyDescent="0.25">
      <c r="A27" s="1"/>
      <c r="B27" s="473"/>
      <c r="C27" s="474"/>
      <c r="D27" s="73"/>
      <c r="E27" s="140"/>
      <c r="F27" s="74"/>
      <c r="G27" s="140"/>
      <c r="H27" s="75"/>
      <c r="J27" s="1"/>
      <c r="K27" s="68"/>
      <c r="L27" s="69"/>
      <c r="M27" s="146"/>
      <c r="N27" s="70"/>
      <c r="O27" s="146"/>
      <c r="P27" s="71"/>
    </row>
    <row r="28" spans="1:16" x14ac:dyDescent="0.25">
      <c r="A28" s="1"/>
      <c r="B28" s="467"/>
      <c r="C28" s="359"/>
      <c r="D28" s="57"/>
      <c r="E28" s="137"/>
      <c r="F28" s="58"/>
      <c r="G28" s="137"/>
      <c r="H28" s="59"/>
      <c r="J28" s="1"/>
      <c r="K28" s="60"/>
      <c r="L28" s="61"/>
      <c r="M28" s="145"/>
      <c r="N28" s="62"/>
      <c r="O28" s="145"/>
      <c r="P28" s="63"/>
    </row>
    <row r="29" spans="1:16" x14ac:dyDescent="0.25">
      <c r="A29" s="1"/>
      <c r="B29" s="467"/>
      <c r="C29" s="359"/>
      <c r="D29" s="90" t="s">
        <v>132</v>
      </c>
      <c r="E29" s="137"/>
      <c r="F29" s="58"/>
      <c r="G29" s="137"/>
      <c r="H29" s="59"/>
      <c r="J29" s="1"/>
      <c r="K29" s="60"/>
      <c r="L29" s="61"/>
      <c r="M29" s="145"/>
      <c r="N29" s="95" t="s">
        <v>134</v>
      </c>
      <c r="O29" s="145"/>
      <c r="P29" s="63"/>
    </row>
    <row r="30" spans="1:16" x14ac:dyDescent="0.25">
      <c r="A30" s="1"/>
      <c r="B30" s="467"/>
      <c r="C30" s="359"/>
      <c r="D30" s="57"/>
      <c r="E30" s="137"/>
      <c r="F30" s="58"/>
      <c r="G30" s="137"/>
      <c r="H30" s="59"/>
      <c r="J30" s="1"/>
      <c r="K30" s="60"/>
      <c r="L30" s="61"/>
      <c r="M30" s="145"/>
      <c r="N30" s="62"/>
      <c r="O30" s="145"/>
      <c r="P30" s="63"/>
    </row>
    <row r="31" spans="1:16" x14ac:dyDescent="0.25">
      <c r="A31" s="1"/>
      <c r="B31" s="467"/>
      <c r="C31" s="359"/>
      <c r="D31" s="57"/>
      <c r="E31" s="137"/>
      <c r="F31" s="58"/>
      <c r="G31" s="137"/>
      <c r="H31" s="59"/>
      <c r="J31" s="1"/>
      <c r="K31" s="60"/>
      <c r="L31" s="61"/>
      <c r="M31" s="145"/>
      <c r="N31" s="62"/>
      <c r="O31" s="145"/>
      <c r="P31" s="63"/>
    </row>
    <row r="32" spans="1:16" x14ac:dyDescent="0.25">
      <c r="A32" s="1"/>
      <c r="B32" s="472"/>
      <c r="C32" s="386"/>
      <c r="D32" s="93" t="s">
        <v>133</v>
      </c>
      <c r="E32" s="138"/>
      <c r="F32" s="66"/>
      <c r="G32" s="138"/>
      <c r="H32" s="67"/>
      <c r="J32" s="1"/>
      <c r="K32" s="68"/>
      <c r="L32" s="69"/>
      <c r="M32" s="146"/>
      <c r="N32" s="94" t="s">
        <v>135</v>
      </c>
      <c r="O32" s="146"/>
      <c r="P32" s="71"/>
    </row>
    <row r="33" spans="1:16" x14ac:dyDescent="0.25">
      <c r="A33" s="1"/>
      <c r="B33" s="467"/>
      <c r="C33" s="359"/>
      <c r="D33" s="57"/>
      <c r="E33" s="137"/>
      <c r="F33" s="58"/>
      <c r="G33" s="137"/>
      <c r="H33" s="59"/>
      <c r="J33" s="1"/>
      <c r="K33" s="60"/>
      <c r="L33" s="61"/>
      <c r="M33" s="145"/>
      <c r="N33" s="62"/>
      <c r="O33" s="145"/>
      <c r="P33" s="63"/>
    </row>
    <row r="34" spans="1:16" x14ac:dyDescent="0.25">
      <c r="A34" s="1"/>
      <c r="B34" s="467"/>
      <c r="C34" s="359"/>
      <c r="D34" s="57"/>
      <c r="E34" s="137"/>
      <c r="F34" s="58"/>
      <c r="G34" s="137"/>
      <c r="H34" s="59"/>
      <c r="J34" s="1"/>
      <c r="K34" s="60"/>
      <c r="L34" s="61"/>
      <c r="M34" s="145"/>
      <c r="N34" s="62"/>
      <c r="O34" s="145"/>
      <c r="P34" s="63"/>
    </row>
    <row r="35" spans="1:16" x14ac:dyDescent="0.25">
      <c r="A35" s="1"/>
      <c r="B35" s="467"/>
      <c r="C35" s="359"/>
      <c r="D35" s="57"/>
      <c r="E35" s="137"/>
      <c r="F35" s="58"/>
      <c r="G35" s="137"/>
      <c r="H35" s="59"/>
      <c r="J35" s="1"/>
      <c r="K35" s="60"/>
      <c r="L35" s="61"/>
      <c r="M35" s="145"/>
      <c r="N35" s="62"/>
      <c r="O35" s="145"/>
      <c r="P35" s="63"/>
    </row>
    <row r="36" spans="1:16" x14ac:dyDescent="0.25">
      <c r="A36" s="76"/>
      <c r="B36" s="470"/>
      <c r="C36" s="471"/>
      <c r="D36" s="64"/>
      <c r="E36" s="139"/>
      <c r="F36" s="72"/>
      <c r="G36" s="139"/>
      <c r="H36" s="77"/>
      <c r="I36" s="22"/>
      <c r="J36" s="76"/>
      <c r="K36" s="78"/>
      <c r="L36" s="64"/>
      <c r="M36" s="139"/>
      <c r="N36" s="72"/>
      <c r="O36" s="139"/>
      <c r="P36" s="77"/>
    </row>
    <row r="37" spans="1:16" x14ac:dyDescent="0.25">
      <c r="A37" s="1"/>
      <c r="B37" s="472"/>
      <c r="C37" s="386"/>
      <c r="D37" s="65"/>
      <c r="E37" s="138"/>
      <c r="F37" s="66"/>
      <c r="G37" s="138"/>
      <c r="H37" s="67"/>
      <c r="J37" s="1"/>
      <c r="K37" s="68"/>
      <c r="L37" s="69"/>
      <c r="M37" s="146"/>
      <c r="N37" s="70"/>
      <c r="O37" s="146"/>
      <c r="P37" s="71"/>
    </row>
    <row r="38" spans="1:16" x14ac:dyDescent="0.25">
      <c r="A38" s="1"/>
      <c r="B38" s="79"/>
      <c r="C38" s="32"/>
      <c r="D38" s="57"/>
      <c r="E38" s="137"/>
      <c r="F38" s="58"/>
      <c r="G38" s="137"/>
      <c r="H38" s="59"/>
      <c r="J38" s="1"/>
      <c r="K38" s="60"/>
      <c r="L38" s="61"/>
      <c r="M38" s="145"/>
      <c r="N38" s="62"/>
      <c r="O38" s="145"/>
      <c r="P38" s="63"/>
    </row>
    <row r="39" spans="1:16" x14ac:dyDescent="0.25">
      <c r="A39" s="1"/>
      <c r="B39" s="79"/>
      <c r="C39" s="32"/>
      <c r="D39" s="57"/>
      <c r="E39" s="137"/>
      <c r="F39" s="58"/>
      <c r="G39" s="137"/>
      <c r="H39" s="59"/>
      <c r="J39" s="1"/>
      <c r="K39" s="60"/>
      <c r="L39" s="61"/>
      <c r="M39" s="145"/>
      <c r="N39" s="62"/>
      <c r="O39" s="145"/>
      <c r="P39" s="63"/>
    </row>
    <row r="40" spans="1:16" x14ac:dyDescent="0.25">
      <c r="A40" s="1"/>
      <c r="B40" s="79"/>
      <c r="C40" s="32"/>
      <c r="D40" s="57"/>
      <c r="E40" s="137"/>
      <c r="F40" s="58"/>
      <c r="G40" s="137"/>
      <c r="H40" s="59"/>
      <c r="J40" s="1"/>
      <c r="K40" s="60"/>
      <c r="L40" s="61"/>
      <c r="M40" s="145"/>
      <c r="N40" s="62"/>
      <c r="O40" s="145"/>
      <c r="P40" s="63"/>
    </row>
    <row r="41" spans="1:16" x14ac:dyDescent="0.25">
      <c r="A41" s="1"/>
      <c r="B41" s="79"/>
      <c r="C41" s="32"/>
      <c r="D41" s="57"/>
      <c r="E41" s="137"/>
      <c r="F41" s="58"/>
      <c r="G41" s="137"/>
      <c r="H41" s="59"/>
      <c r="J41" s="1"/>
      <c r="K41" s="60"/>
      <c r="L41" s="61"/>
      <c r="M41" s="145"/>
      <c r="N41" s="62"/>
      <c r="O41" s="145"/>
      <c r="P41" s="63"/>
    </row>
    <row r="42" spans="1:16" x14ac:dyDescent="0.25">
      <c r="A42" s="1"/>
      <c r="B42" s="80"/>
      <c r="C42" s="81"/>
      <c r="D42" s="65"/>
      <c r="E42" s="138"/>
      <c r="F42" s="66"/>
      <c r="G42" s="138"/>
      <c r="H42" s="67"/>
      <c r="J42" s="1"/>
      <c r="K42" s="68"/>
      <c r="L42" s="69"/>
      <c r="M42" s="146"/>
      <c r="N42" s="70"/>
      <c r="O42" s="146"/>
      <c r="P42" s="71"/>
    </row>
    <row r="43" spans="1:16" x14ac:dyDescent="0.25">
      <c r="A43" s="1"/>
      <c r="B43" s="467"/>
      <c r="C43" s="359"/>
      <c r="D43" s="57"/>
      <c r="E43" s="137"/>
      <c r="F43" s="58"/>
      <c r="G43" s="137"/>
      <c r="H43" s="59"/>
      <c r="J43" s="1"/>
      <c r="K43" s="60"/>
      <c r="L43" s="61"/>
      <c r="M43" s="145"/>
      <c r="N43" s="62"/>
      <c r="O43" s="145"/>
      <c r="P43" s="63"/>
    </row>
    <row r="44" spans="1:16" x14ac:dyDescent="0.25">
      <c r="A44" s="1"/>
      <c r="B44" s="467"/>
      <c r="C44" s="359"/>
      <c r="D44" s="57"/>
      <c r="E44" s="137"/>
      <c r="F44" s="58"/>
      <c r="G44" s="137"/>
      <c r="H44" s="59"/>
      <c r="J44" s="1"/>
      <c r="K44" s="60"/>
      <c r="L44" s="61"/>
      <c r="M44" s="145"/>
      <c r="N44" s="62"/>
      <c r="O44" s="145"/>
      <c r="P44" s="63"/>
    </row>
    <row r="45" spans="1:16" x14ac:dyDescent="0.25">
      <c r="A45" s="1"/>
      <c r="B45" s="467"/>
      <c r="C45" s="359"/>
      <c r="D45" s="57"/>
      <c r="E45" s="137"/>
      <c r="F45" s="58"/>
      <c r="G45" s="137"/>
      <c r="H45" s="59"/>
      <c r="J45" s="1"/>
      <c r="K45" s="60"/>
      <c r="L45" s="61"/>
      <c r="M45" s="145"/>
      <c r="N45" s="62"/>
      <c r="O45" s="145"/>
      <c r="P45" s="63"/>
    </row>
    <row r="46" spans="1:16" x14ac:dyDescent="0.25">
      <c r="A46" s="1"/>
      <c r="B46" s="467"/>
      <c r="C46" s="359"/>
      <c r="D46" s="57"/>
      <c r="E46" s="137"/>
      <c r="F46" s="58"/>
      <c r="G46" s="137"/>
      <c r="H46" s="59"/>
      <c r="J46" s="1"/>
      <c r="K46" s="60"/>
      <c r="L46" s="82"/>
      <c r="M46" s="145"/>
      <c r="N46" s="62"/>
      <c r="O46" s="145"/>
      <c r="P46" s="63"/>
    </row>
    <row r="47" spans="1:16" ht="15.75" thickBot="1" x14ac:dyDescent="0.3">
      <c r="A47" s="1"/>
      <c r="B47" s="468"/>
      <c r="C47" s="469"/>
      <c r="D47" s="83"/>
      <c r="E47" s="141"/>
      <c r="F47" s="84"/>
      <c r="G47" s="141"/>
      <c r="H47" s="85"/>
      <c r="J47" s="1"/>
      <c r="K47" s="86"/>
      <c r="L47" s="87"/>
      <c r="M47" s="147"/>
      <c r="N47" s="88"/>
      <c r="O47" s="147"/>
      <c r="P47" s="89"/>
    </row>
  </sheetData>
  <mergeCells count="52">
    <mergeCell ref="G6:G7"/>
    <mergeCell ref="H6:H7"/>
    <mergeCell ref="B2:M2"/>
    <mergeCell ref="N2:P2"/>
    <mergeCell ref="B3:M3"/>
    <mergeCell ref="N3:O3"/>
    <mergeCell ref="B4:M4"/>
    <mergeCell ref="N4:P4"/>
    <mergeCell ref="K6:L7"/>
    <mergeCell ref="M6:M7"/>
    <mergeCell ref="N6:N7"/>
    <mergeCell ref="O6:O7"/>
    <mergeCell ref="P6:P7"/>
    <mergeCell ref="B8:C8"/>
    <mergeCell ref="B5:D5"/>
    <mergeCell ref="B6:D7"/>
    <mergeCell ref="E6:E7"/>
    <mergeCell ref="F6:F7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44:C44"/>
    <mergeCell ref="B45:C45"/>
    <mergeCell ref="B46:C46"/>
    <mergeCell ref="B47:C47"/>
    <mergeCell ref="B33:C33"/>
    <mergeCell ref="B34:C34"/>
    <mergeCell ref="B35:C35"/>
    <mergeCell ref="B36:C36"/>
    <mergeCell ref="B37:C37"/>
    <mergeCell ref="B43:C4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B1:AU42"/>
  <sheetViews>
    <sheetView topLeftCell="A26" zoomScale="84" zoomScaleNormal="55" workbookViewId="0">
      <selection activeCell="H35" sqref="H35:K35"/>
    </sheetView>
  </sheetViews>
  <sheetFormatPr baseColWidth="10" defaultRowHeight="15" x14ac:dyDescent="0.25"/>
  <cols>
    <col min="2" max="2" width="5.140625" customWidth="1"/>
    <col min="3" max="3" width="4.7109375" customWidth="1"/>
    <col min="4" max="4" width="31" customWidth="1"/>
    <col min="5" max="5" width="12.7109375" customWidth="1"/>
    <col min="7" max="7" width="5.28515625" customWidth="1"/>
    <col min="9" max="9" width="12.85546875" customWidth="1"/>
    <col min="10" max="11" width="11.42578125" hidden="1" customWidth="1"/>
    <col min="12" max="12" width="14.5703125" customWidth="1"/>
    <col min="13" max="13" width="3.7109375" customWidth="1"/>
    <col min="14" max="14" width="11.42578125" hidden="1" customWidth="1"/>
    <col min="15" max="15" width="7.28515625" customWidth="1"/>
    <col min="16" max="16" width="11.85546875" customWidth="1"/>
    <col min="17" max="18" width="11.42578125" hidden="1" customWidth="1"/>
    <col min="19" max="19" width="10.28515625" customWidth="1"/>
    <col min="20" max="21" width="11.42578125" hidden="1" customWidth="1"/>
    <col min="22" max="22" width="13.7109375" customWidth="1"/>
    <col min="24" max="24" width="4.140625" customWidth="1"/>
    <col min="26" max="26" width="5.85546875" customWidth="1"/>
    <col min="27" max="27" width="11.42578125" hidden="1" customWidth="1"/>
    <col min="28" max="28" width="0.140625" customWidth="1"/>
    <col min="30" max="30" width="7.28515625" customWidth="1"/>
    <col min="31" max="31" width="11.42578125" hidden="1" customWidth="1"/>
    <col min="33" max="33" width="8.42578125" customWidth="1"/>
    <col min="34" max="35" width="11.42578125" hidden="1" customWidth="1"/>
    <col min="37" max="37" width="7.140625" customWidth="1"/>
    <col min="38" max="38" width="11.42578125" hidden="1" customWidth="1"/>
    <col min="40" max="40" width="11.7109375" customWidth="1"/>
    <col min="41" max="41" width="4.7109375" hidden="1" customWidth="1"/>
    <col min="42" max="42" width="11.42578125" hidden="1" customWidth="1"/>
    <col min="44" max="44" width="5.140625" customWidth="1"/>
    <col min="45" max="45" width="4.7109375" customWidth="1"/>
  </cols>
  <sheetData>
    <row r="1" spans="2:47" ht="15.75" thickBot="1" x14ac:dyDescent="0.3"/>
    <row r="2" spans="2:47" ht="16.5" thickTop="1" thickBot="1" x14ac:dyDescent="0.3">
      <c r="B2" s="553" t="s">
        <v>191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555"/>
      <c r="AK2" s="562"/>
      <c r="AL2" s="563"/>
      <c r="AM2" s="563"/>
      <c r="AN2" s="563"/>
      <c r="AO2" s="563"/>
      <c r="AP2" s="563"/>
      <c r="AQ2" s="563"/>
      <c r="AR2" s="563"/>
      <c r="AS2" s="564"/>
    </row>
    <row r="3" spans="2:47" ht="16.5" thickTop="1" thickBot="1" x14ac:dyDescent="0.3">
      <c r="B3" s="556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7"/>
      <c r="X3" s="557"/>
      <c r="Y3" s="557"/>
      <c r="Z3" s="557"/>
      <c r="AA3" s="557"/>
      <c r="AB3" s="557"/>
      <c r="AC3" s="557"/>
      <c r="AD3" s="557"/>
      <c r="AE3" s="557"/>
      <c r="AF3" s="557"/>
      <c r="AG3" s="558"/>
      <c r="AK3" s="565"/>
      <c r="AL3" s="566"/>
      <c r="AM3" s="566"/>
      <c r="AN3" s="566"/>
      <c r="AO3" s="135"/>
      <c r="AP3" s="135"/>
      <c r="AQ3" s="135"/>
      <c r="AR3" s="135"/>
      <c r="AS3" s="134"/>
    </row>
    <row r="4" spans="2:47" ht="15.75" thickTop="1" x14ac:dyDescent="0.25">
      <c r="B4" s="556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7"/>
      <c r="Y4" s="557"/>
      <c r="Z4" s="557"/>
      <c r="AA4" s="557"/>
      <c r="AB4" s="557"/>
      <c r="AC4" s="557"/>
      <c r="AD4" s="557"/>
      <c r="AE4" s="557"/>
      <c r="AF4" s="557"/>
      <c r="AG4" s="558"/>
      <c r="AI4" s="39" t="s">
        <v>124</v>
      </c>
      <c r="AK4" s="567"/>
      <c r="AL4" s="568"/>
      <c r="AM4" s="568"/>
      <c r="AN4" s="568"/>
      <c r="AO4" s="568"/>
      <c r="AP4" s="568"/>
      <c r="AQ4" s="568"/>
      <c r="AR4" s="568"/>
      <c r="AS4" s="569"/>
    </row>
    <row r="5" spans="2:47" ht="15.75" thickBot="1" x14ac:dyDescent="0.3">
      <c r="B5" s="559"/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0"/>
      <c r="Y5" s="560"/>
      <c r="Z5" s="560"/>
      <c r="AA5" s="560"/>
      <c r="AB5" s="560"/>
      <c r="AC5" s="560"/>
      <c r="AD5" s="560"/>
      <c r="AE5" s="560"/>
      <c r="AF5" s="560"/>
      <c r="AG5" s="561"/>
      <c r="AI5" s="39" t="s">
        <v>125</v>
      </c>
      <c r="AK5" s="570"/>
      <c r="AL5" s="571"/>
      <c r="AM5" s="571"/>
      <c r="AN5" s="571"/>
      <c r="AO5" s="571"/>
      <c r="AP5" s="571"/>
      <c r="AQ5" s="571"/>
      <c r="AR5" s="571"/>
      <c r="AS5" s="572"/>
    </row>
    <row r="6" spans="2:47" ht="15.75" thickTop="1" x14ac:dyDescent="0.25">
      <c r="B6" s="1"/>
      <c r="C6" s="1"/>
      <c r="D6" s="1"/>
      <c r="E6" s="1"/>
      <c r="F6" s="359"/>
      <c r="G6" s="359"/>
      <c r="H6" s="359"/>
      <c r="I6" s="359"/>
      <c r="J6" s="359"/>
      <c r="K6" s="359"/>
      <c r="L6" s="359"/>
      <c r="M6" s="359"/>
      <c r="N6" s="359"/>
    </row>
    <row r="7" spans="2:47" ht="15.75" thickBot="1" x14ac:dyDescent="0.3">
      <c r="B7" s="410"/>
      <c r="C7" s="411"/>
      <c r="D7" s="41"/>
      <c r="E7" s="42"/>
      <c r="F7" s="412"/>
      <c r="G7" s="413"/>
      <c r="H7" s="413"/>
      <c r="I7" s="413"/>
      <c r="J7" s="413"/>
      <c r="K7" s="413"/>
      <c r="L7" s="413"/>
      <c r="M7" s="413"/>
      <c r="N7" s="459"/>
      <c r="O7" s="413"/>
      <c r="P7" s="413"/>
      <c r="Q7" s="413"/>
      <c r="R7" s="413"/>
      <c r="S7" s="413"/>
      <c r="T7" s="413"/>
      <c r="U7" s="466"/>
      <c r="V7" s="42"/>
      <c r="W7" s="412"/>
      <c r="X7" s="413"/>
      <c r="Y7" s="413"/>
      <c r="Z7" s="413"/>
      <c r="AA7" s="413"/>
      <c r="AB7" s="413"/>
      <c r="AC7" s="413"/>
      <c r="AD7" s="413"/>
      <c r="AE7" s="459"/>
      <c r="AF7" s="413"/>
      <c r="AG7" s="413"/>
      <c r="AH7" s="413"/>
      <c r="AI7" s="413"/>
      <c r="AJ7" s="413"/>
      <c r="AK7" s="413"/>
      <c r="AL7" s="466"/>
      <c r="AM7" s="413"/>
      <c r="AN7" s="413"/>
      <c r="AO7" s="413"/>
      <c r="AP7" s="413"/>
      <c r="AQ7" s="413"/>
      <c r="AR7" s="413"/>
      <c r="AS7" s="414"/>
    </row>
    <row r="8" spans="2:47" ht="15.75" thickTop="1" x14ac:dyDescent="0.25">
      <c r="B8" s="423"/>
      <c r="C8" s="424"/>
      <c r="D8" s="43"/>
      <c r="E8" s="43"/>
      <c r="F8" s="427" t="s">
        <v>171</v>
      </c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4"/>
      <c r="S8" s="427"/>
      <c r="T8" s="428"/>
      <c r="U8" s="434"/>
      <c r="V8" s="427" t="s">
        <v>174</v>
      </c>
      <c r="W8" s="428"/>
      <c r="X8" s="424"/>
      <c r="Y8" s="427" t="s">
        <v>187</v>
      </c>
      <c r="Z8" s="428"/>
      <c r="AA8" s="428"/>
      <c r="AB8" s="428"/>
      <c r="AC8" s="428"/>
      <c r="AD8" s="428"/>
      <c r="AE8" s="424"/>
      <c r="AF8" s="427" t="s">
        <v>188</v>
      </c>
      <c r="AG8" s="428"/>
      <c r="AH8" s="428"/>
      <c r="AI8" s="428"/>
      <c r="AJ8" s="428"/>
      <c r="AK8" s="428"/>
      <c r="AL8" s="434"/>
      <c r="AM8" s="427" t="s">
        <v>190</v>
      </c>
      <c r="AN8" s="428"/>
      <c r="AO8" s="428"/>
      <c r="AP8" s="428"/>
      <c r="AQ8" s="428"/>
      <c r="AR8" s="428"/>
      <c r="AS8" s="424"/>
    </row>
    <row r="9" spans="2:47" x14ac:dyDescent="0.25">
      <c r="B9" s="408"/>
      <c r="C9" s="381"/>
      <c r="D9" s="44"/>
      <c r="E9" s="50" t="s">
        <v>192</v>
      </c>
      <c r="F9" s="380" t="s">
        <v>172</v>
      </c>
      <c r="G9" s="359"/>
      <c r="H9" s="359"/>
      <c r="I9" s="359"/>
      <c r="J9" s="359"/>
      <c r="K9" s="381"/>
      <c r="L9" s="380" t="s">
        <v>165</v>
      </c>
      <c r="M9" s="359"/>
      <c r="N9" s="359"/>
      <c r="O9" s="359"/>
      <c r="P9" s="359"/>
      <c r="Q9" s="359"/>
      <c r="R9" s="381"/>
      <c r="S9" s="380" t="s">
        <v>194</v>
      </c>
      <c r="T9" s="359"/>
      <c r="U9" s="435"/>
      <c r="V9" s="44"/>
      <c r="W9" s="380"/>
      <c r="X9" s="381"/>
      <c r="Y9" s="380"/>
      <c r="Z9" s="359"/>
      <c r="AA9" s="359"/>
      <c r="AB9" s="381"/>
      <c r="AC9" s="380"/>
      <c r="AD9" s="359"/>
      <c r="AE9" s="381"/>
      <c r="AF9" s="380"/>
      <c r="AG9" s="359"/>
      <c r="AH9" s="359"/>
      <c r="AI9" s="381"/>
      <c r="AJ9" s="380"/>
      <c r="AK9" s="359"/>
      <c r="AL9" s="435"/>
      <c r="AM9" s="380"/>
      <c r="AN9" s="359"/>
      <c r="AO9" s="359"/>
      <c r="AP9" s="381"/>
      <c r="AQ9" s="380"/>
      <c r="AR9" s="359"/>
      <c r="AS9" s="381"/>
    </row>
    <row r="10" spans="2:47" ht="19.5" thickBot="1" x14ac:dyDescent="0.35">
      <c r="B10" s="398"/>
      <c r="C10" s="399"/>
      <c r="D10" s="124" t="s">
        <v>162</v>
      </c>
      <c r="E10" s="136" t="s">
        <v>193</v>
      </c>
      <c r="F10" s="400" t="s">
        <v>3</v>
      </c>
      <c r="G10" s="401"/>
      <c r="H10" s="400" t="s">
        <v>4</v>
      </c>
      <c r="I10" s="512"/>
      <c r="J10" s="512"/>
      <c r="K10" s="401"/>
      <c r="L10" s="400" t="s">
        <v>166</v>
      </c>
      <c r="M10" s="512"/>
      <c r="N10" s="551"/>
      <c r="O10" s="400" t="s">
        <v>167</v>
      </c>
      <c r="P10" s="512"/>
      <c r="Q10" s="512"/>
      <c r="R10" s="401"/>
      <c r="S10" s="400"/>
      <c r="T10" s="512"/>
      <c r="U10" s="552"/>
      <c r="V10" s="125" t="s">
        <v>163</v>
      </c>
      <c r="W10" s="400" t="s">
        <v>175</v>
      </c>
      <c r="X10" s="401"/>
      <c r="Y10" s="400" t="s">
        <v>166</v>
      </c>
      <c r="Z10" s="512"/>
      <c r="AA10" s="512"/>
      <c r="AB10" s="401"/>
      <c r="AC10" s="400" t="s">
        <v>167</v>
      </c>
      <c r="AD10" s="512"/>
      <c r="AE10" s="551"/>
      <c r="AF10" s="400" t="s">
        <v>3</v>
      </c>
      <c r="AG10" s="512"/>
      <c r="AH10" s="512"/>
      <c r="AI10" s="401"/>
      <c r="AJ10" s="400" t="s">
        <v>4</v>
      </c>
      <c r="AK10" s="512"/>
      <c r="AL10" s="552"/>
      <c r="AM10" s="400" t="s">
        <v>196</v>
      </c>
      <c r="AN10" s="512"/>
      <c r="AO10" s="512"/>
      <c r="AP10" s="401"/>
      <c r="AQ10" s="400" t="s">
        <v>195</v>
      </c>
      <c r="AR10" s="512"/>
      <c r="AS10" s="401"/>
    </row>
    <row r="11" spans="2:47" ht="15.75" thickTop="1" x14ac:dyDescent="0.25">
      <c r="B11" s="46"/>
      <c r="C11" s="1"/>
      <c r="D11" s="44" t="s">
        <v>141</v>
      </c>
      <c r="E11" s="44"/>
      <c r="F11" s="528">
        <f>'ESQUEMA DE MAYOR'!B6</f>
        <v>22378</v>
      </c>
      <c r="G11" s="529"/>
      <c r="H11" s="528">
        <f>'ESQUEMA DE MAYOR'!C6</f>
        <v>1422</v>
      </c>
      <c r="I11" s="530"/>
      <c r="J11" s="530"/>
      <c r="K11" s="529"/>
      <c r="L11" s="528">
        <f>'ESQUEMA DE MAYOR'!B7</f>
        <v>20956</v>
      </c>
      <c r="M11" s="530"/>
      <c r="N11" s="531"/>
      <c r="O11" s="528"/>
      <c r="P11" s="530"/>
      <c r="Q11" s="530"/>
      <c r="R11" s="529"/>
      <c r="S11" s="528"/>
      <c r="T11" s="530"/>
      <c r="U11" s="532"/>
      <c r="V11" s="120">
        <f>'ESQUEMA DE MAYOR'!A46</f>
        <v>5000</v>
      </c>
      <c r="W11" s="528"/>
      <c r="X11" s="529"/>
      <c r="Y11" s="528">
        <f>L11+V11</f>
        <v>25956</v>
      </c>
      <c r="Z11" s="530"/>
      <c r="AA11" s="530"/>
      <c r="AB11" s="529"/>
      <c r="AC11" s="528"/>
      <c r="AD11" s="530"/>
      <c r="AE11" s="531"/>
      <c r="AF11" s="380"/>
      <c r="AG11" s="359"/>
      <c r="AH11" s="359"/>
      <c r="AI11" s="381"/>
      <c r="AJ11" s="380"/>
      <c r="AK11" s="359"/>
      <c r="AL11" s="435"/>
      <c r="AM11" s="439">
        <f t="shared" ref="AM11:AM16" si="0">Y11</f>
        <v>25956</v>
      </c>
      <c r="AN11" s="359"/>
      <c r="AO11" s="359"/>
      <c r="AP11" s="381"/>
      <c r="AQ11" s="380"/>
      <c r="AR11" s="359"/>
      <c r="AS11" s="381"/>
    </row>
    <row r="12" spans="2:47" x14ac:dyDescent="0.25">
      <c r="B12" s="46"/>
      <c r="C12" s="1"/>
      <c r="D12" s="126" t="s">
        <v>9</v>
      </c>
      <c r="E12" s="126"/>
      <c r="F12" s="508">
        <f>'ESQUEMA DE MAYOR'!F15</f>
        <v>980</v>
      </c>
      <c r="G12" s="541"/>
      <c r="H12" s="508">
        <f>'ESQUEMA DE MAYOR'!G15</f>
        <v>905</v>
      </c>
      <c r="I12" s="509"/>
      <c r="J12" s="509"/>
      <c r="K12" s="541"/>
      <c r="L12" s="508">
        <f>'ESQUEMA DE MAYOR'!F16</f>
        <v>75</v>
      </c>
      <c r="M12" s="509"/>
      <c r="N12" s="542"/>
      <c r="O12" s="508"/>
      <c r="P12" s="509"/>
      <c r="Q12" s="509"/>
      <c r="R12" s="541"/>
      <c r="S12" s="508"/>
      <c r="T12" s="509"/>
      <c r="U12" s="543"/>
      <c r="V12" s="127"/>
      <c r="W12" s="508"/>
      <c r="X12" s="541"/>
      <c r="Y12" s="508">
        <f>L12</f>
        <v>75</v>
      </c>
      <c r="Z12" s="509"/>
      <c r="AA12" s="509"/>
      <c r="AB12" s="541"/>
      <c r="AC12" s="523"/>
      <c r="AD12" s="525"/>
      <c r="AE12" s="526"/>
      <c r="AF12" s="378"/>
      <c r="AG12" s="382"/>
      <c r="AH12" s="382"/>
      <c r="AI12" s="379"/>
      <c r="AJ12" s="378"/>
      <c r="AK12" s="382"/>
      <c r="AL12" s="514"/>
      <c r="AM12" s="510">
        <f t="shared" si="0"/>
        <v>75</v>
      </c>
      <c r="AN12" s="382"/>
      <c r="AO12" s="382"/>
      <c r="AP12" s="379"/>
      <c r="AQ12" s="378"/>
      <c r="AR12" s="382"/>
      <c r="AS12" s="379"/>
    </row>
    <row r="13" spans="2:47" x14ac:dyDescent="0.25">
      <c r="B13" s="46"/>
      <c r="C13" s="1"/>
      <c r="D13" s="44" t="s">
        <v>8</v>
      </c>
      <c r="E13" s="44"/>
      <c r="F13" s="437">
        <f>'ESQUEMA DE MAYOR'!I4</f>
        <v>2424.8000000000002</v>
      </c>
      <c r="G13" s="438"/>
      <c r="H13" s="437"/>
      <c r="I13" s="454"/>
      <c r="J13" s="454"/>
      <c r="K13" s="438"/>
      <c r="L13" s="437">
        <f>'ESQUEMA DE MAYOR'!I4</f>
        <v>2424.8000000000002</v>
      </c>
      <c r="M13" s="454"/>
      <c r="N13" s="540"/>
      <c r="O13" s="437"/>
      <c r="P13" s="454"/>
      <c r="Q13" s="454"/>
      <c r="R13" s="438"/>
      <c r="S13" s="437"/>
      <c r="T13" s="454"/>
      <c r="U13" s="455"/>
      <c r="V13" s="116"/>
      <c r="W13" s="437"/>
      <c r="X13" s="438"/>
      <c r="Y13" s="437">
        <f>L13</f>
        <v>2424.8000000000002</v>
      </c>
      <c r="Z13" s="454"/>
      <c r="AA13" s="454"/>
      <c r="AB13" s="438"/>
      <c r="AC13" s="528"/>
      <c r="AD13" s="530"/>
      <c r="AE13" s="531"/>
      <c r="AF13" s="380"/>
      <c r="AG13" s="359"/>
      <c r="AH13" s="359"/>
      <c r="AI13" s="381"/>
      <c r="AJ13" s="380"/>
      <c r="AK13" s="359"/>
      <c r="AL13" s="435"/>
      <c r="AM13" s="440">
        <f t="shared" si="0"/>
        <v>2424.8000000000002</v>
      </c>
      <c r="AN13" s="359"/>
      <c r="AO13" s="359"/>
      <c r="AP13" s="381"/>
      <c r="AQ13" s="380"/>
      <c r="AR13" s="359"/>
      <c r="AS13" s="381"/>
    </row>
    <row r="14" spans="2:47" x14ac:dyDescent="0.25">
      <c r="B14" s="46"/>
      <c r="C14" s="1"/>
      <c r="D14" s="126" t="s">
        <v>13</v>
      </c>
      <c r="E14" s="126"/>
      <c r="F14" s="508">
        <f>'ESQUEMA DE MAYOR'!B21</f>
        <v>52.800000000000004</v>
      </c>
      <c r="G14" s="541"/>
      <c r="H14" s="508"/>
      <c r="I14" s="509"/>
      <c r="J14" s="509"/>
      <c r="K14" s="541"/>
      <c r="L14" s="508">
        <f>'ESQUEMA DE MAYOR'!B21</f>
        <v>52.800000000000004</v>
      </c>
      <c r="M14" s="509"/>
      <c r="N14" s="542"/>
      <c r="O14" s="508"/>
      <c r="P14" s="509"/>
      <c r="Q14" s="509"/>
      <c r="R14" s="541"/>
      <c r="S14" s="508"/>
      <c r="T14" s="509"/>
      <c r="U14" s="543"/>
      <c r="V14" s="127"/>
      <c r="W14" s="508"/>
      <c r="X14" s="541"/>
      <c r="Y14" s="508">
        <f>L14</f>
        <v>52.800000000000004</v>
      </c>
      <c r="Z14" s="509"/>
      <c r="AA14" s="509"/>
      <c r="AB14" s="541"/>
      <c r="AC14" s="523"/>
      <c r="AD14" s="525"/>
      <c r="AE14" s="526"/>
      <c r="AF14" s="378"/>
      <c r="AG14" s="382"/>
      <c r="AH14" s="382"/>
      <c r="AI14" s="379"/>
      <c r="AJ14" s="378"/>
      <c r="AK14" s="382"/>
      <c r="AL14" s="514"/>
      <c r="AM14" s="510">
        <f t="shared" si="0"/>
        <v>52.800000000000004</v>
      </c>
      <c r="AN14" s="382"/>
      <c r="AO14" s="382"/>
      <c r="AP14" s="379"/>
      <c r="AQ14" s="378"/>
      <c r="AR14" s="382"/>
      <c r="AS14" s="379"/>
    </row>
    <row r="15" spans="2:47" x14ac:dyDescent="0.25">
      <c r="B15" s="47"/>
      <c r="C15" s="48"/>
      <c r="D15" s="49" t="s">
        <v>7</v>
      </c>
      <c r="E15" s="49"/>
      <c r="F15" s="441">
        <f>'ESQUEMA DE MAYOR'!F2</f>
        <v>14705</v>
      </c>
      <c r="G15" s="442"/>
      <c r="H15" s="441"/>
      <c r="I15" s="452"/>
      <c r="J15" s="452"/>
      <c r="K15" s="442"/>
      <c r="L15" s="441">
        <f>'ESQUEMA DE MAYOR'!F2</f>
        <v>14705</v>
      </c>
      <c r="M15" s="452"/>
      <c r="N15" s="544"/>
      <c r="O15" s="441"/>
      <c r="P15" s="452"/>
      <c r="Q15" s="452"/>
      <c r="R15" s="442"/>
      <c r="S15" s="441"/>
      <c r="T15" s="452"/>
      <c r="U15" s="453"/>
      <c r="V15" s="117"/>
      <c r="W15" s="441"/>
      <c r="X15" s="442"/>
      <c r="Y15" s="441">
        <f>L15</f>
        <v>14705</v>
      </c>
      <c r="Z15" s="452"/>
      <c r="AA15" s="452"/>
      <c r="AB15" s="442"/>
      <c r="AC15" s="518"/>
      <c r="AD15" s="520"/>
      <c r="AE15" s="521"/>
      <c r="AF15" s="385"/>
      <c r="AG15" s="386"/>
      <c r="AH15" s="386"/>
      <c r="AI15" s="387"/>
      <c r="AJ15" s="385"/>
      <c r="AK15" s="386"/>
      <c r="AL15" s="433"/>
      <c r="AM15" s="443">
        <f t="shared" si="0"/>
        <v>14705</v>
      </c>
      <c r="AN15" s="386"/>
      <c r="AO15" s="386"/>
      <c r="AP15" s="387"/>
      <c r="AQ15" s="385"/>
      <c r="AR15" s="386"/>
      <c r="AS15" s="387"/>
    </row>
    <row r="16" spans="2:47" x14ac:dyDescent="0.25">
      <c r="B16" s="46"/>
      <c r="C16" s="1"/>
      <c r="D16" s="126" t="s">
        <v>115</v>
      </c>
      <c r="E16" s="126"/>
      <c r="F16" s="508">
        <f>'ESQUEMA DE MAYOR'!H21</f>
        <v>500</v>
      </c>
      <c r="G16" s="541"/>
      <c r="H16" s="508">
        <f>'ESQUEMA DE MAYOR'!I21</f>
        <v>500</v>
      </c>
      <c r="I16" s="509"/>
      <c r="J16" s="509"/>
      <c r="K16" s="541"/>
      <c r="L16" s="508">
        <f>'ESQUEMA DE MAYOR'!H22</f>
        <v>0</v>
      </c>
      <c r="M16" s="509"/>
      <c r="N16" s="542"/>
      <c r="O16" s="508"/>
      <c r="P16" s="509"/>
      <c r="Q16" s="509"/>
      <c r="R16" s="541"/>
      <c r="S16" s="508"/>
      <c r="T16" s="509"/>
      <c r="U16" s="543"/>
      <c r="V16" s="127"/>
      <c r="W16" s="508"/>
      <c r="X16" s="541"/>
      <c r="Y16" s="508">
        <f>L16</f>
        <v>0</v>
      </c>
      <c r="Z16" s="509"/>
      <c r="AA16" s="509"/>
      <c r="AB16" s="541"/>
      <c r="AC16" s="523"/>
      <c r="AD16" s="525"/>
      <c r="AE16" s="526"/>
      <c r="AF16" s="378"/>
      <c r="AG16" s="382"/>
      <c r="AH16" s="382"/>
      <c r="AI16" s="379"/>
      <c r="AJ16" s="378"/>
      <c r="AK16" s="382"/>
      <c r="AL16" s="514"/>
      <c r="AM16" s="510">
        <f t="shared" si="0"/>
        <v>0</v>
      </c>
      <c r="AN16" s="382"/>
      <c r="AO16" s="382"/>
      <c r="AP16" s="379"/>
      <c r="AQ16" s="378"/>
      <c r="AR16" s="382"/>
      <c r="AS16" s="379"/>
      <c r="AU16" t="s">
        <v>216</v>
      </c>
    </row>
    <row r="17" spans="2:47" x14ac:dyDescent="0.25">
      <c r="B17" s="46"/>
      <c r="C17" s="1"/>
      <c r="D17" s="44" t="s">
        <v>145</v>
      </c>
      <c r="E17" s="44"/>
      <c r="F17" s="437"/>
      <c r="G17" s="438"/>
      <c r="H17" s="437">
        <f>'ESQUEMA DE MAYOR'!M2</f>
        <v>382.8</v>
      </c>
      <c r="I17" s="454"/>
      <c r="J17" s="454"/>
      <c r="K17" s="438"/>
      <c r="L17" s="437"/>
      <c r="M17" s="454"/>
      <c r="N17" s="540"/>
      <c r="O17" s="528">
        <f>'ESQUEMA DE MAYOR'!M2</f>
        <v>382.8</v>
      </c>
      <c r="P17" s="530"/>
      <c r="Q17" s="530"/>
      <c r="R17" s="529"/>
      <c r="S17" s="437"/>
      <c r="T17" s="454"/>
      <c r="U17" s="455"/>
      <c r="V17" s="116">
        <f>'ESQUEMA DE MAYOR'!I45</f>
        <v>5000</v>
      </c>
      <c r="W17" s="437"/>
      <c r="X17" s="438"/>
      <c r="Y17" s="437"/>
      <c r="Z17" s="454"/>
      <c r="AA17" s="454"/>
      <c r="AB17" s="438"/>
      <c r="AC17" s="528">
        <f>O17-V17</f>
        <v>-4617.2</v>
      </c>
      <c r="AD17" s="530"/>
      <c r="AE17" s="531"/>
      <c r="AF17" s="380"/>
      <c r="AG17" s="359"/>
      <c r="AH17" s="359"/>
      <c r="AI17" s="381"/>
      <c r="AJ17" s="380"/>
      <c r="AK17" s="359"/>
      <c r="AL17" s="435"/>
      <c r="AM17" s="380"/>
      <c r="AN17" s="359"/>
      <c r="AO17" s="359"/>
      <c r="AP17" s="381"/>
      <c r="AQ17" s="439">
        <f>AC17</f>
        <v>-4617.2</v>
      </c>
      <c r="AR17" s="359"/>
      <c r="AS17" s="381"/>
      <c r="AU17" t="s">
        <v>217</v>
      </c>
    </row>
    <row r="18" spans="2:47" x14ac:dyDescent="0.25">
      <c r="B18" s="46"/>
      <c r="C18" s="1"/>
      <c r="D18" s="126" t="s">
        <v>29</v>
      </c>
      <c r="E18" s="126"/>
      <c r="F18" s="508">
        <f>'ESQUEMA DE MAYOR'!K21</f>
        <v>500</v>
      </c>
      <c r="G18" s="541"/>
      <c r="H18" s="508">
        <f>'ESQUEMA DE MAYOR'!L21</f>
        <v>500</v>
      </c>
      <c r="I18" s="509"/>
      <c r="J18" s="509"/>
      <c r="K18" s="541"/>
      <c r="L18" s="508"/>
      <c r="M18" s="509"/>
      <c r="N18" s="542"/>
      <c r="O18" s="508">
        <f>'ESQUEMA DE MAYOR'!L22</f>
        <v>0</v>
      </c>
      <c r="P18" s="509"/>
      <c r="Q18" s="509"/>
      <c r="R18" s="541"/>
      <c r="S18" s="508"/>
      <c r="T18" s="509"/>
      <c r="U18" s="543"/>
      <c r="V18" s="127"/>
      <c r="W18" s="508"/>
      <c r="X18" s="541"/>
      <c r="Y18" s="508"/>
      <c r="Z18" s="509"/>
      <c r="AA18" s="509"/>
      <c r="AB18" s="541"/>
      <c r="AC18" s="508">
        <f>O18</f>
        <v>0</v>
      </c>
      <c r="AD18" s="509"/>
      <c r="AE18" s="542"/>
      <c r="AF18" s="378"/>
      <c r="AG18" s="382"/>
      <c r="AH18" s="382"/>
      <c r="AI18" s="379"/>
      <c r="AJ18" s="378"/>
      <c r="AK18" s="382"/>
      <c r="AL18" s="514"/>
      <c r="AM18" s="378"/>
      <c r="AN18" s="382"/>
      <c r="AO18" s="382"/>
      <c r="AP18" s="379"/>
      <c r="AQ18" s="510">
        <f>AC18</f>
        <v>0</v>
      </c>
      <c r="AR18" s="382"/>
      <c r="AS18" s="379"/>
    </row>
    <row r="19" spans="2:47" x14ac:dyDescent="0.25">
      <c r="B19" s="46"/>
      <c r="C19" s="1"/>
      <c r="D19" s="44" t="s">
        <v>32</v>
      </c>
      <c r="E19" s="44"/>
      <c r="F19" s="437"/>
      <c r="G19" s="438"/>
      <c r="H19" s="437">
        <f>'ESQUEMA DE MAYOR'!M14</f>
        <v>328</v>
      </c>
      <c r="I19" s="454"/>
      <c r="J19" s="454"/>
      <c r="K19" s="438"/>
      <c r="L19" s="437"/>
      <c r="M19" s="454"/>
      <c r="N19" s="540"/>
      <c r="O19" s="437">
        <f>'ESQUEMA DE MAYOR'!M14</f>
        <v>328</v>
      </c>
      <c r="P19" s="454"/>
      <c r="Q19" s="454"/>
      <c r="R19" s="438"/>
      <c r="S19" s="437"/>
      <c r="T19" s="454"/>
      <c r="U19" s="455"/>
      <c r="V19" s="116"/>
      <c r="W19" s="437"/>
      <c r="X19" s="438"/>
      <c r="Y19" s="437"/>
      <c r="Z19" s="454"/>
      <c r="AA19" s="454"/>
      <c r="AB19" s="438"/>
      <c r="AC19" s="437">
        <f>O19</f>
        <v>328</v>
      </c>
      <c r="AD19" s="454"/>
      <c r="AE19" s="540"/>
      <c r="AF19" s="380"/>
      <c r="AG19" s="359"/>
      <c r="AH19" s="359"/>
      <c r="AI19" s="381"/>
      <c r="AJ19" s="380"/>
      <c r="AK19" s="359"/>
      <c r="AL19" s="435"/>
      <c r="AM19" s="380"/>
      <c r="AN19" s="359"/>
      <c r="AO19" s="359"/>
      <c r="AP19" s="381"/>
      <c r="AQ19" s="440">
        <f>AC19</f>
        <v>328</v>
      </c>
      <c r="AR19" s="359"/>
      <c r="AS19" s="381"/>
    </row>
    <row r="20" spans="2:47" x14ac:dyDescent="0.25">
      <c r="B20" s="47"/>
      <c r="C20" s="48"/>
      <c r="D20" s="128" t="s">
        <v>146</v>
      </c>
      <c r="E20" s="128"/>
      <c r="F20" s="545"/>
      <c r="G20" s="546"/>
      <c r="H20" s="545">
        <f>'ESQUEMA DE MAYOR'!B30</f>
        <v>100</v>
      </c>
      <c r="I20" s="547"/>
      <c r="J20" s="547"/>
      <c r="K20" s="546"/>
      <c r="L20" s="545"/>
      <c r="M20" s="547"/>
      <c r="N20" s="548"/>
      <c r="O20" s="545">
        <f>'ESQUEMA DE MAYOR'!B30</f>
        <v>100</v>
      </c>
      <c r="P20" s="547"/>
      <c r="Q20" s="547"/>
      <c r="R20" s="546"/>
      <c r="S20" s="545"/>
      <c r="T20" s="547"/>
      <c r="U20" s="549"/>
      <c r="V20" s="129"/>
      <c r="W20" s="545"/>
      <c r="X20" s="546"/>
      <c r="Y20" s="545"/>
      <c r="Z20" s="547"/>
      <c r="AA20" s="547"/>
      <c r="AB20" s="546"/>
      <c r="AC20" s="545">
        <f>O20</f>
        <v>100</v>
      </c>
      <c r="AD20" s="547"/>
      <c r="AE20" s="548"/>
      <c r="AF20" s="383"/>
      <c r="AG20" s="388"/>
      <c r="AH20" s="388"/>
      <c r="AI20" s="384"/>
      <c r="AJ20" s="383"/>
      <c r="AK20" s="388"/>
      <c r="AL20" s="550"/>
      <c r="AM20" s="383"/>
      <c r="AN20" s="388"/>
      <c r="AO20" s="388"/>
      <c r="AP20" s="384"/>
      <c r="AQ20" s="511"/>
      <c r="AR20" s="388"/>
      <c r="AS20" s="384"/>
    </row>
    <row r="21" spans="2:47" x14ac:dyDescent="0.25">
      <c r="B21" s="46"/>
      <c r="C21" s="1"/>
      <c r="D21" s="44" t="s">
        <v>147</v>
      </c>
      <c r="E21" s="44"/>
      <c r="F21" s="437"/>
      <c r="G21" s="438"/>
      <c r="H21" s="437">
        <f>'ESQUEMA DE MAYOR'!J12</f>
        <v>37257.800000000003</v>
      </c>
      <c r="I21" s="454"/>
      <c r="J21" s="454"/>
      <c r="K21" s="438"/>
      <c r="L21" s="437"/>
      <c r="M21" s="454"/>
      <c r="N21" s="540"/>
      <c r="O21" s="437">
        <f>'ESQUEMA DE MAYOR'!J12</f>
        <v>37257.800000000003</v>
      </c>
      <c r="P21" s="454"/>
      <c r="Q21" s="454"/>
      <c r="R21" s="438"/>
      <c r="S21" s="437"/>
      <c r="T21" s="454"/>
      <c r="U21" s="455"/>
      <c r="V21" s="116"/>
      <c r="W21" s="437"/>
      <c r="X21" s="438"/>
      <c r="Y21" s="437"/>
      <c r="Z21" s="454"/>
      <c r="AA21" s="454"/>
      <c r="AB21" s="438"/>
      <c r="AC21" s="437">
        <f>O21</f>
        <v>37257.800000000003</v>
      </c>
      <c r="AD21" s="454"/>
      <c r="AE21" s="540"/>
      <c r="AF21" s="380"/>
      <c r="AG21" s="359"/>
      <c r="AH21" s="359"/>
      <c r="AI21" s="381"/>
      <c r="AJ21" s="380"/>
      <c r="AK21" s="359"/>
      <c r="AL21" s="435"/>
      <c r="AM21" s="380"/>
      <c r="AN21" s="359"/>
      <c r="AO21" s="359"/>
      <c r="AP21" s="381"/>
      <c r="AQ21" s="440">
        <f>AC20</f>
        <v>100</v>
      </c>
      <c r="AR21" s="359"/>
      <c r="AS21" s="381"/>
    </row>
    <row r="22" spans="2:47" x14ac:dyDescent="0.25">
      <c r="B22" s="46"/>
      <c r="C22" s="1"/>
      <c r="D22" s="126" t="s">
        <v>31</v>
      </c>
      <c r="E22" s="126"/>
      <c r="F22" s="508"/>
      <c r="G22" s="541"/>
      <c r="H22" s="508">
        <f>'ESQUEMA DE MAYOR'!C14</f>
        <v>2050</v>
      </c>
      <c r="I22" s="509"/>
      <c r="J22" s="509"/>
      <c r="K22" s="541"/>
      <c r="L22" s="508"/>
      <c r="M22" s="509"/>
      <c r="N22" s="542"/>
      <c r="O22" s="508">
        <f>'ESQUEMA DE MAYOR'!C14</f>
        <v>2050</v>
      </c>
      <c r="P22" s="509"/>
      <c r="Q22" s="509"/>
      <c r="R22" s="541"/>
      <c r="S22" s="508"/>
      <c r="T22" s="509"/>
      <c r="U22" s="543"/>
      <c r="V22" s="127"/>
      <c r="W22" s="508"/>
      <c r="X22" s="541"/>
      <c r="Y22" s="508"/>
      <c r="Z22" s="509"/>
      <c r="AA22" s="509"/>
      <c r="AB22" s="541"/>
      <c r="AC22" s="508">
        <f>O22+W22</f>
        <v>2050</v>
      </c>
      <c r="AD22" s="509"/>
      <c r="AE22" s="542"/>
      <c r="AF22" s="378"/>
      <c r="AG22" s="382"/>
      <c r="AH22" s="382"/>
      <c r="AI22" s="379"/>
      <c r="AJ22" s="523">
        <f>AC22</f>
        <v>2050</v>
      </c>
      <c r="AK22" s="525"/>
      <c r="AL22" s="527"/>
      <c r="AM22" s="378"/>
      <c r="AN22" s="382"/>
      <c r="AO22" s="382"/>
      <c r="AP22" s="379"/>
      <c r="AQ22" s="510">
        <f>AC21</f>
        <v>37257.800000000003</v>
      </c>
      <c r="AR22" s="382"/>
      <c r="AS22" s="379"/>
    </row>
    <row r="23" spans="2:47" x14ac:dyDescent="0.25">
      <c r="B23" s="46"/>
      <c r="C23" s="1"/>
      <c r="D23" s="44" t="s">
        <v>173</v>
      </c>
      <c r="E23" s="44"/>
      <c r="F23" s="437">
        <f>'ESQUEMA DE MAYOR'!E23</f>
        <v>905</v>
      </c>
      <c r="G23" s="438"/>
      <c r="H23" s="437"/>
      <c r="I23" s="454"/>
      <c r="J23" s="454"/>
      <c r="K23" s="438"/>
      <c r="L23" s="437">
        <f>'ESQUEMA DE MAYOR'!E23</f>
        <v>905</v>
      </c>
      <c r="M23" s="454"/>
      <c r="N23" s="540"/>
      <c r="O23" s="437"/>
      <c r="P23" s="454"/>
      <c r="Q23" s="454"/>
      <c r="R23" s="438"/>
      <c r="S23" s="437"/>
      <c r="T23" s="454"/>
      <c r="U23" s="455"/>
      <c r="V23" s="116"/>
      <c r="W23" s="437"/>
      <c r="X23" s="438"/>
      <c r="Y23" s="437">
        <f>L23</f>
        <v>905</v>
      </c>
      <c r="Z23" s="454"/>
      <c r="AA23" s="454"/>
      <c r="AB23" s="438"/>
      <c r="AC23" s="437"/>
      <c r="AD23" s="454"/>
      <c r="AE23" s="540"/>
      <c r="AF23" s="528">
        <f>Y23</f>
        <v>905</v>
      </c>
      <c r="AG23" s="530"/>
      <c r="AH23" s="530"/>
      <c r="AI23" s="529"/>
      <c r="AJ23" s="380"/>
      <c r="AK23" s="359"/>
      <c r="AL23" s="435"/>
      <c r="AM23" s="440"/>
      <c r="AN23" s="359"/>
      <c r="AO23" s="359"/>
      <c r="AP23" s="381"/>
      <c r="AQ23" s="380"/>
      <c r="AR23" s="359"/>
      <c r="AS23" s="381"/>
    </row>
    <row r="24" spans="2:47" x14ac:dyDescent="0.25">
      <c r="B24" s="46"/>
      <c r="C24" s="1"/>
      <c r="D24" s="126" t="s">
        <v>35</v>
      </c>
      <c r="E24" s="126"/>
      <c r="F24" s="508">
        <f>'ESQUEMA DE MAYOR'!L30</f>
        <v>500</v>
      </c>
      <c r="G24" s="541"/>
      <c r="H24" s="508"/>
      <c r="I24" s="509"/>
      <c r="J24" s="509"/>
      <c r="K24" s="541"/>
      <c r="L24" s="508">
        <f>'ESQUEMA DE MAYOR'!L30</f>
        <v>500</v>
      </c>
      <c r="M24" s="509"/>
      <c r="N24" s="542"/>
      <c r="O24" s="508"/>
      <c r="P24" s="509"/>
      <c r="Q24" s="509"/>
      <c r="R24" s="541"/>
      <c r="S24" s="508"/>
      <c r="T24" s="509"/>
      <c r="U24" s="543"/>
      <c r="V24" s="127"/>
      <c r="W24" s="508"/>
      <c r="X24" s="541"/>
      <c r="Y24" s="508">
        <f>L24</f>
        <v>500</v>
      </c>
      <c r="Z24" s="509"/>
      <c r="AA24" s="509"/>
      <c r="AB24" s="541"/>
      <c r="AC24" s="508"/>
      <c r="AD24" s="509"/>
      <c r="AE24" s="542"/>
      <c r="AF24" s="510">
        <f>Y24</f>
        <v>500</v>
      </c>
      <c r="AG24" s="382"/>
      <c r="AH24" s="382"/>
      <c r="AI24" s="379"/>
      <c r="AJ24" s="378"/>
      <c r="AK24" s="382"/>
      <c r="AL24" s="514"/>
      <c r="AM24" s="510"/>
      <c r="AN24" s="382"/>
      <c r="AO24" s="382"/>
      <c r="AP24" s="379"/>
      <c r="AQ24" s="378"/>
      <c r="AR24" s="382"/>
      <c r="AS24" s="379"/>
    </row>
    <row r="25" spans="2:47" x14ac:dyDescent="0.25">
      <c r="B25" s="47"/>
      <c r="C25" s="48"/>
      <c r="D25" s="49" t="s">
        <v>36</v>
      </c>
      <c r="E25" s="49"/>
      <c r="F25" s="441">
        <f>'ESQUEMA DE MAYOR'!N21</f>
        <v>500</v>
      </c>
      <c r="G25" s="442"/>
      <c r="H25" s="441"/>
      <c r="I25" s="452"/>
      <c r="J25" s="452"/>
      <c r="K25" s="442"/>
      <c r="L25" s="441">
        <f>'ESQUEMA DE MAYOR'!N21</f>
        <v>500</v>
      </c>
      <c r="M25" s="452"/>
      <c r="N25" s="544"/>
      <c r="O25" s="441"/>
      <c r="P25" s="452"/>
      <c r="Q25" s="452"/>
      <c r="R25" s="442"/>
      <c r="S25" s="441"/>
      <c r="T25" s="452"/>
      <c r="U25" s="453"/>
      <c r="V25" s="117"/>
      <c r="W25" s="441"/>
      <c r="X25" s="442"/>
      <c r="Y25" s="441">
        <f>L25</f>
        <v>500</v>
      </c>
      <c r="Z25" s="452"/>
      <c r="AA25" s="452"/>
      <c r="AB25" s="442"/>
      <c r="AC25" s="441"/>
      <c r="AD25" s="452"/>
      <c r="AE25" s="544"/>
      <c r="AF25" s="443">
        <f>Y25</f>
        <v>500</v>
      </c>
      <c r="AG25" s="386"/>
      <c r="AH25" s="386"/>
      <c r="AI25" s="387"/>
      <c r="AJ25" s="385"/>
      <c r="AK25" s="386"/>
      <c r="AL25" s="433"/>
      <c r="AM25" s="443"/>
      <c r="AN25" s="386"/>
      <c r="AO25" s="386"/>
      <c r="AP25" s="387"/>
      <c r="AQ25" s="385"/>
      <c r="AR25" s="386"/>
      <c r="AS25" s="387"/>
    </row>
    <row r="26" spans="2:47" x14ac:dyDescent="0.25">
      <c r="B26" s="46"/>
      <c r="C26" s="1"/>
      <c r="D26" s="126"/>
      <c r="E26" s="126"/>
      <c r="F26" s="508"/>
      <c r="G26" s="541"/>
      <c r="H26" s="508"/>
      <c r="I26" s="509"/>
      <c r="J26" s="509"/>
      <c r="K26" s="541"/>
      <c r="L26" s="508"/>
      <c r="M26" s="509"/>
      <c r="N26" s="542"/>
      <c r="O26" s="508"/>
      <c r="P26" s="509"/>
      <c r="Q26" s="509"/>
      <c r="R26" s="541"/>
      <c r="S26" s="508"/>
      <c r="T26" s="509"/>
      <c r="U26" s="543"/>
      <c r="V26" s="127"/>
      <c r="W26" s="508"/>
      <c r="X26" s="541"/>
      <c r="Y26" s="508">
        <f>V26</f>
        <v>0</v>
      </c>
      <c r="Z26" s="509"/>
      <c r="AA26" s="509"/>
      <c r="AB26" s="541"/>
      <c r="AC26" s="508"/>
      <c r="AD26" s="509"/>
      <c r="AE26" s="542"/>
      <c r="AF26" s="510"/>
      <c r="AG26" s="382"/>
      <c r="AH26" s="382"/>
      <c r="AI26" s="379"/>
      <c r="AJ26" s="510"/>
      <c r="AK26" s="382"/>
      <c r="AL26" s="514"/>
      <c r="AM26" s="510"/>
      <c r="AN26" s="382"/>
      <c r="AO26" s="382"/>
      <c r="AP26" s="379"/>
      <c r="AQ26" s="510"/>
      <c r="AR26" s="382"/>
      <c r="AS26" s="379"/>
    </row>
    <row r="27" spans="2:47" x14ac:dyDescent="0.25">
      <c r="B27" s="46"/>
      <c r="C27" s="1"/>
      <c r="D27" s="44"/>
      <c r="E27" s="44"/>
      <c r="F27" s="437"/>
      <c r="G27" s="438"/>
      <c r="H27" s="437"/>
      <c r="I27" s="454"/>
      <c r="J27" s="454"/>
      <c r="K27" s="438"/>
      <c r="L27" s="437"/>
      <c r="M27" s="454"/>
      <c r="N27" s="540"/>
      <c r="O27" s="437"/>
      <c r="P27" s="454"/>
      <c r="Q27" s="454"/>
      <c r="R27" s="438"/>
      <c r="S27" s="437"/>
      <c r="T27" s="454"/>
      <c r="U27" s="455"/>
      <c r="V27" s="116"/>
      <c r="W27" s="437"/>
      <c r="X27" s="438"/>
      <c r="Y27" s="437">
        <f>V27</f>
        <v>0</v>
      </c>
      <c r="Z27" s="454"/>
      <c r="AA27" s="454"/>
      <c r="AB27" s="438"/>
      <c r="AC27" s="437"/>
      <c r="AD27" s="454"/>
      <c r="AE27" s="540"/>
      <c r="AF27" s="440">
        <f>Y27</f>
        <v>0</v>
      </c>
      <c r="AG27" s="359"/>
      <c r="AH27" s="359"/>
      <c r="AI27" s="381"/>
      <c r="AJ27" s="380"/>
      <c r="AK27" s="359"/>
      <c r="AL27" s="435"/>
      <c r="AM27" s="440"/>
      <c r="AN27" s="359"/>
      <c r="AO27" s="359"/>
      <c r="AP27" s="381"/>
      <c r="AQ27" s="380"/>
      <c r="AR27" s="359"/>
      <c r="AS27" s="381"/>
    </row>
    <row r="28" spans="2:47" x14ac:dyDescent="0.25">
      <c r="B28" s="46"/>
      <c r="C28" s="1"/>
      <c r="D28" s="126"/>
      <c r="E28" s="126"/>
      <c r="F28" s="508"/>
      <c r="G28" s="541"/>
      <c r="H28" s="508"/>
      <c r="I28" s="509"/>
      <c r="J28" s="509"/>
      <c r="K28" s="541"/>
      <c r="L28" s="508"/>
      <c r="M28" s="509"/>
      <c r="N28" s="542"/>
      <c r="O28" s="508"/>
      <c r="P28" s="509"/>
      <c r="Q28" s="509"/>
      <c r="R28" s="541"/>
      <c r="S28" s="508"/>
      <c r="T28" s="509"/>
      <c r="U28" s="543"/>
      <c r="V28" s="127"/>
      <c r="W28" s="508"/>
      <c r="X28" s="541"/>
      <c r="Y28" s="508"/>
      <c r="Z28" s="509"/>
      <c r="AA28" s="509"/>
      <c r="AB28" s="541"/>
      <c r="AC28" s="508">
        <f>W28</f>
        <v>0</v>
      </c>
      <c r="AD28" s="509"/>
      <c r="AE28" s="542"/>
      <c r="AF28" s="378"/>
      <c r="AG28" s="382"/>
      <c r="AH28" s="382"/>
      <c r="AI28" s="379"/>
      <c r="AJ28" s="378"/>
      <c r="AK28" s="382"/>
      <c r="AL28" s="514"/>
      <c r="AM28" s="510"/>
      <c r="AN28" s="382"/>
      <c r="AO28" s="382"/>
      <c r="AP28" s="379"/>
      <c r="AQ28" s="378"/>
      <c r="AR28" s="382"/>
      <c r="AS28" s="379"/>
    </row>
    <row r="29" spans="2:47" x14ac:dyDescent="0.25">
      <c r="B29" s="46"/>
      <c r="C29" s="1"/>
      <c r="D29" s="44" t="s">
        <v>176</v>
      </c>
      <c r="E29" s="44"/>
      <c r="F29" s="437"/>
      <c r="G29" s="438"/>
      <c r="H29" s="437"/>
      <c r="I29" s="454"/>
      <c r="J29" s="454"/>
      <c r="K29" s="438"/>
      <c r="L29" s="437"/>
      <c r="M29" s="454"/>
      <c r="N29" s="540"/>
      <c r="O29" s="437"/>
      <c r="P29" s="454"/>
      <c r="Q29" s="454"/>
      <c r="R29" s="438"/>
      <c r="S29" s="437"/>
      <c r="T29" s="454"/>
      <c r="U29" s="455"/>
      <c r="V29" s="116"/>
      <c r="W29" s="437">
        <f>'ESQUEMA DE MAYOR'!F45</f>
        <v>10000</v>
      </c>
      <c r="X29" s="438"/>
      <c r="Y29" s="437"/>
      <c r="Z29" s="454"/>
      <c r="AA29" s="454"/>
      <c r="AB29" s="438"/>
      <c r="AC29" s="437">
        <f>W29</f>
        <v>10000</v>
      </c>
      <c r="AD29" s="454"/>
      <c r="AE29" s="540"/>
      <c r="AF29" s="380"/>
      <c r="AG29" s="359"/>
      <c r="AH29" s="359"/>
      <c r="AI29" s="381"/>
      <c r="AJ29" s="380"/>
      <c r="AK29" s="359"/>
      <c r="AL29" s="435"/>
      <c r="AM29" s="440">
        <f>AC29</f>
        <v>10000</v>
      </c>
      <c r="AN29" s="359"/>
      <c r="AO29" s="359"/>
      <c r="AP29" s="381"/>
      <c r="AQ29" s="380"/>
      <c r="AR29" s="359"/>
      <c r="AS29" s="381"/>
    </row>
    <row r="30" spans="2:47" x14ac:dyDescent="0.25">
      <c r="B30" s="47"/>
      <c r="C30" s="48"/>
      <c r="D30" s="128" t="s">
        <v>129</v>
      </c>
      <c r="E30" s="128"/>
      <c r="F30" s="533"/>
      <c r="G30" s="534"/>
      <c r="H30" s="533"/>
      <c r="I30" s="535"/>
      <c r="J30" s="535"/>
      <c r="K30" s="534"/>
      <c r="L30" s="533"/>
      <c r="M30" s="535"/>
      <c r="N30" s="536"/>
      <c r="O30" s="533"/>
      <c r="P30" s="535"/>
      <c r="Q30" s="535"/>
      <c r="R30" s="534"/>
      <c r="S30" s="533"/>
      <c r="T30" s="535"/>
      <c r="U30" s="537"/>
      <c r="V30" s="130"/>
      <c r="W30" s="533"/>
      <c r="X30" s="534"/>
      <c r="Y30" s="533"/>
      <c r="Z30" s="535"/>
      <c r="AA30" s="535"/>
      <c r="AB30" s="534"/>
      <c r="AC30" s="533"/>
      <c r="AD30" s="535"/>
      <c r="AE30" s="536"/>
      <c r="AF30" s="511">
        <f>'ESTADO DE RESULTADO'!L15</f>
        <v>145</v>
      </c>
      <c r="AG30" s="538"/>
      <c r="AH30" s="538"/>
      <c r="AI30" s="539"/>
      <c r="AJ30" s="378"/>
      <c r="AK30" s="382"/>
      <c r="AL30" s="131"/>
      <c r="AM30" s="507"/>
      <c r="AN30" s="388"/>
      <c r="AO30" s="388"/>
      <c r="AP30" s="384"/>
      <c r="AQ30" s="508">
        <f>AF30</f>
        <v>145</v>
      </c>
      <c r="AR30" s="509"/>
      <c r="AS30" s="132"/>
    </row>
    <row r="31" spans="2:47" x14ac:dyDescent="0.25">
      <c r="B31" s="46"/>
      <c r="C31" s="1"/>
      <c r="D31" s="44"/>
      <c r="E31" s="44"/>
      <c r="F31" s="528"/>
      <c r="G31" s="529"/>
      <c r="H31" s="528"/>
      <c r="I31" s="530"/>
      <c r="J31" s="530"/>
      <c r="K31" s="529"/>
      <c r="L31" s="528"/>
      <c r="M31" s="530"/>
      <c r="N31" s="531"/>
      <c r="O31" s="528"/>
      <c r="P31" s="530"/>
      <c r="Q31" s="530"/>
      <c r="R31" s="529"/>
      <c r="S31" s="528"/>
      <c r="T31" s="530"/>
      <c r="U31" s="532"/>
      <c r="V31" s="120"/>
      <c r="W31" s="528"/>
      <c r="X31" s="529"/>
      <c r="Y31" s="528"/>
      <c r="Z31" s="530"/>
      <c r="AA31" s="530"/>
      <c r="AB31" s="529"/>
      <c r="AC31" s="528"/>
      <c r="AD31" s="530"/>
      <c r="AE31" s="531"/>
      <c r="AF31" s="380"/>
      <c r="AG31" s="359"/>
      <c r="AH31" s="359"/>
      <c r="AI31" s="381"/>
      <c r="AJ31" s="515"/>
      <c r="AK31" s="516"/>
      <c r="AL31" s="517"/>
      <c r="AM31" s="380"/>
      <c r="AN31" s="359"/>
      <c r="AO31" s="359"/>
      <c r="AP31" s="381"/>
      <c r="AQ31" s="380"/>
      <c r="AR31" s="359"/>
      <c r="AS31" s="381"/>
    </row>
    <row r="32" spans="2:47" x14ac:dyDescent="0.25">
      <c r="B32" s="46"/>
      <c r="C32" s="1"/>
      <c r="D32" s="126"/>
      <c r="E32" s="126"/>
      <c r="F32" s="523"/>
      <c r="G32" s="524"/>
      <c r="H32" s="523"/>
      <c r="I32" s="525"/>
      <c r="J32" s="525"/>
      <c r="K32" s="524"/>
      <c r="L32" s="523"/>
      <c r="M32" s="525"/>
      <c r="N32" s="526"/>
      <c r="O32" s="523"/>
      <c r="P32" s="525"/>
      <c r="Q32" s="525"/>
      <c r="R32" s="524"/>
      <c r="S32" s="523"/>
      <c r="T32" s="525"/>
      <c r="U32" s="527"/>
      <c r="V32" s="133"/>
      <c r="W32" s="523"/>
      <c r="X32" s="524"/>
      <c r="Y32" s="523"/>
      <c r="Z32" s="525"/>
      <c r="AA32" s="525"/>
      <c r="AB32" s="524"/>
      <c r="AC32" s="523"/>
      <c r="AD32" s="525"/>
      <c r="AE32" s="526"/>
      <c r="AF32" s="378"/>
      <c r="AG32" s="382"/>
      <c r="AH32" s="382"/>
      <c r="AI32" s="379"/>
      <c r="AJ32" s="378"/>
      <c r="AK32" s="382"/>
      <c r="AL32" s="514"/>
      <c r="AM32" s="378"/>
      <c r="AN32" s="382"/>
      <c r="AO32" s="382"/>
      <c r="AP32" s="379"/>
      <c r="AQ32" s="378"/>
      <c r="AR32" s="382"/>
      <c r="AS32" s="379"/>
    </row>
    <row r="33" spans="2:45" x14ac:dyDescent="0.25">
      <c r="B33" s="46"/>
      <c r="C33" s="1"/>
      <c r="D33" s="44"/>
      <c r="E33" s="44"/>
      <c r="F33" s="528"/>
      <c r="G33" s="529"/>
      <c r="H33" s="528"/>
      <c r="I33" s="530"/>
      <c r="J33" s="530"/>
      <c r="K33" s="529"/>
      <c r="L33" s="528"/>
      <c r="M33" s="530"/>
      <c r="N33" s="531"/>
      <c r="O33" s="528"/>
      <c r="P33" s="530"/>
      <c r="Q33" s="530"/>
      <c r="R33" s="529"/>
      <c r="S33" s="528"/>
      <c r="T33" s="530"/>
      <c r="U33" s="532"/>
      <c r="V33" s="120"/>
      <c r="W33" s="528"/>
      <c r="X33" s="529"/>
      <c r="Y33" s="528"/>
      <c r="Z33" s="530"/>
      <c r="AA33" s="530"/>
      <c r="AB33" s="529"/>
      <c r="AC33" s="528"/>
      <c r="AD33" s="530"/>
      <c r="AE33" s="531"/>
      <c r="AF33" s="380"/>
      <c r="AG33" s="359"/>
      <c r="AH33" s="359"/>
      <c r="AI33" s="381"/>
      <c r="AJ33" s="380"/>
      <c r="AK33" s="359"/>
      <c r="AL33" s="435"/>
      <c r="AM33" s="380"/>
      <c r="AN33" s="359"/>
      <c r="AO33" s="359"/>
      <c r="AP33" s="381"/>
      <c r="AQ33" s="380"/>
      <c r="AR33" s="359"/>
      <c r="AS33" s="381"/>
    </row>
    <row r="34" spans="2:45" x14ac:dyDescent="0.25">
      <c r="B34" s="46"/>
      <c r="C34" s="1"/>
      <c r="D34" s="126"/>
      <c r="E34" s="126"/>
      <c r="F34" s="523"/>
      <c r="G34" s="524"/>
      <c r="H34" s="523"/>
      <c r="I34" s="525"/>
      <c r="J34" s="525"/>
      <c r="K34" s="524"/>
      <c r="L34" s="523"/>
      <c r="M34" s="525"/>
      <c r="N34" s="526"/>
      <c r="O34" s="523"/>
      <c r="P34" s="525"/>
      <c r="Q34" s="525"/>
      <c r="R34" s="524"/>
      <c r="S34" s="523"/>
      <c r="T34" s="525"/>
      <c r="U34" s="527"/>
      <c r="V34" s="133"/>
      <c r="W34" s="523"/>
      <c r="X34" s="524"/>
      <c r="Y34" s="523"/>
      <c r="Z34" s="525"/>
      <c r="AA34" s="525"/>
      <c r="AB34" s="524"/>
      <c r="AC34" s="523"/>
      <c r="AD34" s="525"/>
      <c r="AE34" s="526"/>
      <c r="AF34" s="378"/>
      <c r="AG34" s="382"/>
      <c r="AH34" s="382"/>
      <c r="AI34" s="379"/>
      <c r="AJ34" s="378"/>
      <c r="AK34" s="382"/>
      <c r="AL34" s="514"/>
      <c r="AM34" s="378"/>
      <c r="AN34" s="382"/>
      <c r="AO34" s="382"/>
      <c r="AP34" s="379"/>
      <c r="AQ34" s="378"/>
      <c r="AR34" s="382"/>
      <c r="AS34" s="379"/>
    </row>
    <row r="35" spans="2:45" x14ac:dyDescent="0.25">
      <c r="B35" s="47"/>
      <c r="C35" s="48"/>
      <c r="D35" s="49" t="s">
        <v>86</v>
      </c>
      <c r="E35" s="49"/>
      <c r="F35" s="518">
        <f>IF(AND('LIBRO RAYADO'!E53='LIBRO RAYADO'!F53,'LIBRO RAYADO'!E68='LIBRO RAYADO'!F68),SUM(F11:G25),IF(OR('LIBRO RAYADO'!E53='LIBRO RAYADO'!F53),SUM(F11:G25)))</f>
        <v>43445.599999999999</v>
      </c>
      <c r="G35" s="519"/>
      <c r="H35" s="518">
        <f>SUM(H11:K34)</f>
        <v>43445.600000000006</v>
      </c>
      <c r="I35" s="520"/>
      <c r="J35" s="520"/>
      <c r="K35" s="519"/>
      <c r="L35" s="518">
        <f>SUM(L11:N34)</f>
        <v>40118.6</v>
      </c>
      <c r="M35" s="520"/>
      <c r="N35" s="521"/>
      <c r="O35" s="518">
        <f>SUM(O17:R34)</f>
        <v>40118.600000000006</v>
      </c>
      <c r="P35" s="520"/>
      <c r="Q35" s="520"/>
      <c r="R35" s="519"/>
      <c r="S35" s="518"/>
      <c r="T35" s="520"/>
      <c r="U35" s="522"/>
      <c r="V35" s="121">
        <f>SUM(V11:V34)</f>
        <v>10000</v>
      </c>
      <c r="W35" s="518">
        <f>SUM(W12:X34)</f>
        <v>10000</v>
      </c>
      <c r="X35" s="519"/>
      <c r="Y35" s="518">
        <f>SUM(Y11:AB34)</f>
        <v>45118.6</v>
      </c>
      <c r="Z35" s="520"/>
      <c r="AA35" s="520"/>
      <c r="AB35" s="519"/>
      <c r="AC35" s="518">
        <f>SUM(AC11:AE34)</f>
        <v>45118.600000000006</v>
      </c>
      <c r="AD35" s="520"/>
      <c r="AE35" s="521"/>
      <c r="AF35" s="443">
        <f>SUM(AF23:AI34)</f>
        <v>2050</v>
      </c>
      <c r="AG35" s="386"/>
      <c r="AH35" s="386"/>
      <c r="AI35" s="387"/>
      <c r="AJ35" s="443">
        <f>SUM(AJ22:AL34)</f>
        <v>2050</v>
      </c>
      <c r="AK35" s="386"/>
      <c r="AL35" s="433"/>
      <c r="AM35" s="443">
        <f>AM11+AM12+AM13+AM14+AM15-AM29</f>
        <v>33213.599999999999</v>
      </c>
      <c r="AN35" s="386"/>
      <c r="AO35" s="386"/>
      <c r="AP35" s="387"/>
      <c r="AQ35" s="443">
        <f>SUM(AQ11:AS34)</f>
        <v>33213.600000000006</v>
      </c>
      <c r="AR35" s="386"/>
      <c r="AS35" s="387"/>
    </row>
    <row r="36" spans="2:45" x14ac:dyDescent="0.25">
      <c r="B36" s="46"/>
      <c r="C36" s="1"/>
      <c r="D36" s="126"/>
      <c r="E36" s="126"/>
      <c r="F36" s="378"/>
      <c r="G36" s="379"/>
      <c r="H36" s="378"/>
      <c r="I36" s="382"/>
      <c r="J36" s="382"/>
      <c r="K36" s="379"/>
      <c r="L36" s="378"/>
      <c r="M36" s="382"/>
      <c r="N36" s="513"/>
      <c r="O36" s="378"/>
      <c r="P36" s="382"/>
      <c r="Q36" s="382"/>
      <c r="R36" s="379"/>
      <c r="S36" s="378"/>
      <c r="T36" s="382"/>
      <c r="U36" s="514"/>
      <c r="V36" s="126"/>
      <c r="W36" s="378"/>
      <c r="X36" s="379"/>
      <c r="Y36" s="378"/>
      <c r="Z36" s="382"/>
      <c r="AA36" s="382"/>
      <c r="AB36" s="379"/>
      <c r="AC36" s="378"/>
      <c r="AD36" s="382"/>
      <c r="AE36" s="513"/>
      <c r="AF36" s="378"/>
      <c r="AG36" s="382"/>
      <c r="AH36" s="382"/>
      <c r="AI36" s="379"/>
      <c r="AJ36" s="378"/>
      <c r="AK36" s="382"/>
      <c r="AL36" s="514"/>
      <c r="AM36" s="378"/>
      <c r="AN36" s="382"/>
      <c r="AO36" s="382"/>
      <c r="AP36" s="379"/>
      <c r="AQ36" s="378"/>
      <c r="AR36" s="382"/>
      <c r="AS36" s="379"/>
    </row>
    <row r="37" spans="2:45" x14ac:dyDescent="0.25">
      <c r="B37" s="46"/>
      <c r="C37" s="1"/>
      <c r="D37" s="44"/>
      <c r="E37" s="44"/>
      <c r="F37" s="380"/>
      <c r="G37" s="381"/>
      <c r="H37" s="380"/>
      <c r="I37" s="359"/>
      <c r="J37" s="359"/>
      <c r="K37" s="381"/>
      <c r="L37" s="380"/>
      <c r="M37" s="359"/>
      <c r="N37" s="436"/>
      <c r="O37" s="380"/>
      <c r="P37" s="359"/>
      <c r="Q37" s="359"/>
      <c r="R37" s="381"/>
      <c r="S37" s="380"/>
      <c r="T37" s="359"/>
      <c r="U37" s="435"/>
      <c r="V37" s="44"/>
      <c r="W37" s="380"/>
      <c r="X37" s="381"/>
      <c r="Y37" s="380"/>
      <c r="Z37" s="359"/>
      <c r="AA37" s="359"/>
      <c r="AB37" s="381"/>
      <c r="AC37" s="380"/>
      <c r="AD37" s="359"/>
      <c r="AE37" s="436"/>
      <c r="AF37" s="380"/>
      <c r="AG37" s="359"/>
      <c r="AH37" s="359"/>
      <c r="AI37" s="381"/>
      <c r="AJ37" s="380"/>
      <c r="AK37" s="359"/>
      <c r="AL37" s="435"/>
      <c r="AM37" s="380"/>
      <c r="AN37" s="359"/>
      <c r="AO37" s="359"/>
      <c r="AP37" s="381"/>
      <c r="AQ37" s="380"/>
      <c r="AR37" s="359"/>
      <c r="AS37" s="381"/>
    </row>
    <row r="38" spans="2:45" x14ac:dyDescent="0.25">
      <c r="B38" s="46"/>
      <c r="C38" s="1"/>
      <c r="D38" s="126"/>
      <c r="E38" s="126"/>
      <c r="F38" s="378"/>
      <c r="G38" s="379"/>
      <c r="H38" s="378"/>
      <c r="I38" s="382"/>
      <c r="J38" s="382"/>
      <c r="K38" s="379"/>
      <c r="L38" s="378"/>
      <c r="M38" s="382"/>
      <c r="N38" s="513"/>
      <c r="O38" s="378"/>
      <c r="P38" s="382"/>
      <c r="Q38" s="382"/>
      <c r="R38" s="379"/>
      <c r="S38" s="378"/>
      <c r="T38" s="382"/>
      <c r="U38" s="514"/>
      <c r="V38" s="126"/>
      <c r="W38" s="378"/>
      <c r="X38" s="379"/>
      <c r="Y38" s="378"/>
      <c r="Z38" s="382"/>
      <c r="AA38" s="382"/>
      <c r="AB38" s="379"/>
      <c r="AC38" s="378"/>
      <c r="AD38" s="382"/>
      <c r="AE38" s="513"/>
      <c r="AF38" s="378"/>
      <c r="AG38" s="382"/>
      <c r="AH38" s="382"/>
      <c r="AI38" s="379"/>
      <c r="AJ38" s="378"/>
      <c r="AK38" s="382"/>
      <c r="AL38" s="514"/>
      <c r="AM38" s="378"/>
      <c r="AN38" s="382"/>
      <c r="AO38" s="382"/>
      <c r="AP38" s="379"/>
      <c r="AQ38" s="378"/>
      <c r="AR38" s="382"/>
      <c r="AS38" s="379"/>
    </row>
    <row r="39" spans="2:45" x14ac:dyDescent="0.25">
      <c r="B39" s="46"/>
      <c r="C39" s="1"/>
      <c r="D39" s="44"/>
      <c r="E39" s="44"/>
      <c r="F39" s="380"/>
      <c r="G39" s="381"/>
      <c r="H39" s="380"/>
      <c r="I39" s="359"/>
      <c r="J39" s="359"/>
      <c r="K39" s="381"/>
      <c r="L39" s="380"/>
      <c r="M39" s="359"/>
      <c r="N39" s="436"/>
      <c r="O39" s="380"/>
      <c r="P39" s="359"/>
      <c r="Q39" s="359"/>
      <c r="R39" s="381"/>
      <c r="S39" s="380"/>
      <c r="T39" s="359"/>
      <c r="U39" s="435"/>
      <c r="V39" s="44"/>
      <c r="W39" s="380"/>
      <c r="X39" s="381"/>
      <c r="Y39" s="380"/>
      <c r="Z39" s="359"/>
      <c r="AA39" s="359"/>
      <c r="AB39" s="381"/>
      <c r="AC39" s="380"/>
      <c r="AD39" s="359"/>
      <c r="AE39" s="436"/>
      <c r="AF39" s="380"/>
      <c r="AG39" s="359"/>
      <c r="AH39" s="359"/>
      <c r="AI39" s="381"/>
      <c r="AJ39" s="380"/>
      <c r="AK39" s="359"/>
      <c r="AL39" s="435"/>
      <c r="AM39" s="380"/>
      <c r="AN39" s="359"/>
      <c r="AO39" s="359"/>
      <c r="AP39" s="381"/>
      <c r="AQ39" s="380"/>
      <c r="AR39" s="359"/>
      <c r="AS39" s="381"/>
    </row>
    <row r="40" spans="2:45" x14ac:dyDescent="0.25">
      <c r="B40" s="46"/>
      <c r="C40" s="1"/>
      <c r="D40" s="126"/>
      <c r="E40" s="126"/>
      <c r="F40" s="378"/>
      <c r="G40" s="379"/>
      <c r="H40" s="378"/>
      <c r="I40" s="382"/>
      <c r="J40" s="382"/>
      <c r="K40" s="379"/>
      <c r="L40" s="378"/>
      <c r="M40" s="382"/>
      <c r="N40" s="513"/>
      <c r="O40" s="378"/>
      <c r="P40" s="382"/>
      <c r="Q40" s="382"/>
      <c r="R40" s="379"/>
      <c r="S40" s="378"/>
      <c r="T40" s="382"/>
      <c r="U40" s="514"/>
      <c r="V40" s="126"/>
      <c r="W40" s="378"/>
      <c r="X40" s="379"/>
      <c r="Y40" s="378"/>
      <c r="Z40" s="382"/>
      <c r="AA40" s="382"/>
      <c r="AB40" s="379"/>
      <c r="AC40" s="378"/>
      <c r="AD40" s="382"/>
      <c r="AE40" s="513"/>
      <c r="AF40" s="378"/>
      <c r="AG40" s="382"/>
      <c r="AH40" s="382"/>
      <c r="AI40" s="379"/>
      <c r="AJ40" s="378"/>
      <c r="AK40" s="382"/>
      <c r="AL40" s="514"/>
      <c r="AM40" s="378"/>
      <c r="AN40" s="382"/>
      <c r="AO40" s="382"/>
      <c r="AP40" s="379"/>
      <c r="AQ40" s="378"/>
      <c r="AR40" s="382"/>
      <c r="AS40" s="379"/>
    </row>
    <row r="41" spans="2:45" x14ac:dyDescent="0.25">
      <c r="B41" s="47"/>
      <c r="C41" s="48"/>
      <c r="D41" s="49"/>
      <c r="E41" s="49"/>
      <c r="F41" s="385"/>
      <c r="G41" s="387"/>
      <c r="H41" s="385"/>
      <c r="I41" s="386"/>
      <c r="J41" s="386"/>
      <c r="K41" s="387"/>
      <c r="L41" s="385"/>
      <c r="M41" s="386"/>
      <c r="N41" s="432"/>
      <c r="O41" s="385"/>
      <c r="P41" s="386"/>
      <c r="Q41" s="386"/>
      <c r="R41" s="387"/>
      <c r="S41" s="385"/>
      <c r="T41" s="386"/>
      <c r="U41" s="433"/>
      <c r="V41" s="49"/>
      <c r="W41" s="385"/>
      <c r="X41" s="387"/>
      <c r="Y41" s="385"/>
      <c r="Z41" s="386"/>
      <c r="AA41" s="386"/>
      <c r="AB41" s="387"/>
      <c r="AC41" s="385"/>
      <c r="AD41" s="386"/>
      <c r="AE41" s="432"/>
      <c r="AF41" s="385"/>
      <c r="AG41" s="386"/>
      <c r="AH41" s="386"/>
      <c r="AI41" s="387"/>
      <c r="AJ41" s="385"/>
      <c r="AK41" s="386"/>
      <c r="AL41" s="433"/>
      <c r="AM41" s="385"/>
      <c r="AN41" s="386"/>
      <c r="AO41" s="386"/>
      <c r="AP41" s="387"/>
      <c r="AQ41" s="385"/>
      <c r="AR41" s="386"/>
      <c r="AS41" s="387"/>
    </row>
    <row r="42" spans="2:45" x14ac:dyDescent="0.25">
      <c r="AM42" s="1"/>
      <c r="AN42" s="1"/>
      <c r="AO42" s="1"/>
      <c r="AP42" s="1"/>
      <c r="AQ42" s="1"/>
      <c r="AR42" s="1"/>
      <c r="AS42" s="123"/>
    </row>
  </sheetData>
  <mergeCells count="423">
    <mergeCell ref="B2:AG5"/>
    <mergeCell ref="AK2:AS2"/>
    <mergeCell ref="AK3:AN3"/>
    <mergeCell ref="AK4:AS5"/>
    <mergeCell ref="F6:G6"/>
    <mergeCell ref="H6:K6"/>
    <mergeCell ref="L6:N6"/>
    <mergeCell ref="B7:C7"/>
    <mergeCell ref="F7:G7"/>
    <mergeCell ref="H7:K7"/>
    <mergeCell ref="L7:N7"/>
    <mergeCell ref="AJ7:AL7"/>
    <mergeCell ref="AM7:AP7"/>
    <mergeCell ref="AQ7:AS7"/>
    <mergeCell ref="B8:C8"/>
    <mergeCell ref="F8:R8"/>
    <mergeCell ref="S8:U8"/>
    <mergeCell ref="O7:R7"/>
    <mergeCell ref="S7:U7"/>
    <mergeCell ref="W7:X7"/>
    <mergeCell ref="Y7:AB7"/>
    <mergeCell ref="AC7:AE7"/>
    <mergeCell ref="AF7:AI7"/>
    <mergeCell ref="V8:X8"/>
    <mergeCell ref="Y8:AE8"/>
    <mergeCell ref="AF8:AL8"/>
    <mergeCell ref="Y9:AB9"/>
    <mergeCell ref="AC9:AE9"/>
    <mergeCell ref="AF9:AI9"/>
    <mergeCell ref="AJ9:AL9"/>
    <mergeCell ref="B10:C10"/>
    <mergeCell ref="F10:G10"/>
    <mergeCell ref="H10:K10"/>
    <mergeCell ref="L10:N10"/>
    <mergeCell ref="O10:R10"/>
    <mergeCell ref="S10:U10"/>
    <mergeCell ref="B9:C9"/>
    <mergeCell ref="F9:K9"/>
    <mergeCell ref="S9:U9"/>
    <mergeCell ref="W9:X9"/>
    <mergeCell ref="L9:R9"/>
    <mergeCell ref="W10:X10"/>
    <mergeCell ref="Y10:AB10"/>
    <mergeCell ref="AC10:AE10"/>
    <mergeCell ref="AF10:AI10"/>
    <mergeCell ref="AJ10:AL10"/>
    <mergeCell ref="AJ11:AL11"/>
    <mergeCell ref="F12:G12"/>
    <mergeCell ref="H12:K12"/>
    <mergeCell ref="L12:N12"/>
    <mergeCell ref="O12:R12"/>
    <mergeCell ref="S12:U12"/>
    <mergeCell ref="W12:X12"/>
    <mergeCell ref="Y12:AB12"/>
    <mergeCell ref="AC12:AE12"/>
    <mergeCell ref="AF12:AI12"/>
    <mergeCell ref="AJ12:AL12"/>
    <mergeCell ref="F11:G11"/>
    <mergeCell ref="H11:K11"/>
    <mergeCell ref="L11:N11"/>
    <mergeCell ref="O11:R11"/>
    <mergeCell ref="S11:U11"/>
    <mergeCell ref="W11:X11"/>
    <mergeCell ref="Y11:AB11"/>
    <mergeCell ref="AC11:AE11"/>
    <mergeCell ref="AF11:AI11"/>
    <mergeCell ref="AJ13:AL13"/>
    <mergeCell ref="F14:G14"/>
    <mergeCell ref="H14:K14"/>
    <mergeCell ref="L14:N14"/>
    <mergeCell ref="O14:R14"/>
    <mergeCell ref="S14:U14"/>
    <mergeCell ref="W14:X14"/>
    <mergeCell ref="Y14:AB14"/>
    <mergeCell ref="AC14:AE14"/>
    <mergeCell ref="AF14:AI14"/>
    <mergeCell ref="AJ14:AL14"/>
    <mergeCell ref="F13:G13"/>
    <mergeCell ref="H13:K13"/>
    <mergeCell ref="L13:N13"/>
    <mergeCell ref="O13:R13"/>
    <mergeCell ref="S13:U13"/>
    <mergeCell ref="W13:X13"/>
    <mergeCell ref="Y13:AB13"/>
    <mergeCell ref="AC13:AE13"/>
    <mergeCell ref="AF13:AI13"/>
    <mergeCell ref="AJ15:AL15"/>
    <mergeCell ref="F16:G16"/>
    <mergeCell ref="H16:K16"/>
    <mergeCell ref="L16:N16"/>
    <mergeCell ref="O16:R16"/>
    <mergeCell ref="S16:U16"/>
    <mergeCell ref="W16:X16"/>
    <mergeCell ref="Y16:AB16"/>
    <mergeCell ref="AC16:AE16"/>
    <mergeCell ref="AF16:AI16"/>
    <mergeCell ref="AJ16:AL16"/>
    <mergeCell ref="F15:G15"/>
    <mergeCell ref="H15:K15"/>
    <mergeCell ref="L15:N15"/>
    <mergeCell ref="O15:R15"/>
    <mergeCell ref="S15:U15"/>
    <mergeCell ref="W15:X15"/>
    <mergeCell ref="Y15:AB15"/>
    <mergeCell ref="AC15:AE15"/>
    <mergeCell ref="AF15:AI15"/>
    <mergeCell ref="AJ17:AL17"/>
    <mergeCell ref="F18:G18"/>
    <mergeCell ref="H18:K18"/>
    <mergeCell ref="L18:N18"/>
    <mergeCell ref="O18:R18"/>
    <mergeCell ref="S18:U18"/>
    <mergeCell ref="W18:X18"/>
    <mergeCell ref="Y18:AB18"/>
    <mergeCell ref="AC18:AE18"/>
    <mergeCell ref="AF18:AI18"/>
    <mergeCell ref="AJ18:AL18"/>
    <mergeCell ref="F17:G17"/>
    <mergeCell ref="H17:K17"/>
    <mergeCell ref="L17:N17"/>
    <mergeCell ref="O17:R17"/>
    <mergeCell ref="S17:U17"/>
    <mergeCell ref="W17:X17"/>
    <mergeCell ref="Y17:AB17"/>
    <mergeCell ref="AC17:AE17"/>
    <mergeCell ref="AF17:AI17"/>
    <mergeCell ref="AJ19:AL19"/>
    <mergeCell ref="F20:G20"/>
    <mergeCell ref="H20:K20"/>
    <mergeCell ref="L20:N20"/>
    <mergeCell ref="O20:R20"/>
    <mergeCell ref="S20:U20"/>
    <mergeCell ref="W20:X20"/>
    <mergeCell ref="Y20:AB20"/>
    <mergeCell ref="AC20:AE20"/>
    <mergeCell ref="AF20:AI20"/>
    <mergeCell ref="AJ20:AL20"/>
    <mergeCell ref="F19:G19"/>
    <mergeCell ref="H19:K19"/>
    <mergeCell ref="L19:N19"/>
    <mergeCell ref="O19:R19"/>
    <mergeCell ref="S19:U19"/>
    <mergeCell ref="W19:X19"/>
    <mergeCell ref="Y19:AB19"/>
    <mergeCell ref="AC19:AE19"/>
    <mergeCell ref="AF19:AI19"/>
    <mergeCell ref="AJ21:AL21"/>
    <mergeCell ref="F22:G22"/>
    <mergeCell ref="H22:K22"/>
    <mergeCell ref="L22:N22"/>
    <mergeCell ref="O22:R22"/>
    <mergeCell ref="S22:U22"/>
    <mergeCell ref="W22:X22"/>
    <mergeCell ref="Y22:AB22"/>
    <mergeCell ref="AC22:AE22"/>
    <mergeCell ref="AF22:AI22"/>
    <mergeCell ref="AJ22:AL22"/>
    <mergeCell ref="F21:G21"/>
    <mergeCell ref="H21:K21"/>
    <mergeCell ref="L21:N21"/>
    <mergeCell ref="O21:R21"/>
    <mergeCell ref="S21:U21"/>
    <mergeCell ref="W21:X21"/>
    <mergeCell ref="Y21:AB21"/>
    <mergeCell ref="AC21:AE21"/>
    <mergeCell ref="AF21:AI21"/>
    <mergeCell ref="AJ23:AL23"/>
    <mergeCell ref="F24:G24"/>
    <mergeCell ref="H24:K24"/>
    <mergeCell ref="L24:N24"/>
    <mergeCell ref="O24:R24"/>
    <mergeCell ref="S24:U24"/>
    <mergeCell ref="W24:X24"/>
    <mergeCell ref="Y24:AB24"/>
    <mergeCell ref="AC24:AE24"/>
    <mergeCell ref="AF24:AI24"/>
    <mergeCell ref="AJ24:AL24"/>
    <mergeCell ref="F23:G23"/>
    <mergeCell ref="H23:K23"/>
    <mergeCell ref="L23:N23"/>
    <mergeCell ref="O23:R23"/>
    <mergeCell ref="S23:U23"/>
    <mergeCell ref="W23:X23"/>
    <mergeCell ref="Y23:AB23"/>
    <mergeCell ref="AC23:AE23"/>
    <mergeCell ref="AF23:AI23"/>
    <mergeCell ref="AJ26:AL26"/>
    <mergeCell ref="F25:G25"/>
    <mergeCell ref="H25:K25"/>
    <mergeCell ref="L25:N25"/>
    <mergeCell ref="O25:R25"/>
    <mergeCell ref="S25:U25"/>
    <mergeCell ref="W25:X25"/>
    <mergeCell ref="Y25:AB25"/>
    <mergeCell ref="AC25:AE25"/>
    <mergeCell ref="AF25:AI25"/>
    <mergeCell ref="F26:G26"/>
    <mergeCell ref="H26:K26"/>
    <mergeCell ref="L26:N26"/>
    <mergeCell ref="O26:R26"/>
    <mergeCell ref="S26:U26"/>
    <mergeCell ref="W26:X26"/>
    <mergeCell ref="Y26:AB26"/>
    <mergeCell ref="AC26:AE26"/>
    <mergeCell ref="AF26:AI26"/>
    <mergeCell ref="F27:G27"/>
    <mergeCell ref="H27:K27"/>
    <mergeCell ref="L27:N27"/>
    <mergeCell ref="O27:R27"/>
    <mergeCell ref="S27:U27"/>
    <mergeCell ref="W27:X27"/>
    <mergeCell ref="Y27:AB27"/>
    <mergeCell ref="AC27:AE27"/>
    <mergeCell ref="AF27:AI27"/>
    <mergeCell ref="F28:G28"/>
    <mergeCell ref="H28:K28"/>
    <mergeCell ref="L28:N28"/>
    <mergeCell ref="O28:R28"/>
    <mergeCell ref="S28:U28"/>
    <mergeCell ref="W28:X28"/>
    <mergeCell ref="Y28:AB28"/>
    <mergeCell ref="AC28:AE28"/>
    <mergeCell ref="AF28:AI28"/>
    <mergeCell ref="F29:G29"/>
    <mergeCell ref="H29:K29"/>
    <mergeCell ref="L29:N29"/>
    <mergeCell ref="O29:R29"/>
    <mergeCell ref="S29:U29"/>
    <mergeCell ref="W29:X29"/>
    <mergeCell ref="Y29:AB29"/>
    <mergeCell ref="AC29:AE29"/>
    <mergeCell ref="AF29:AI29"/>
    <mergeCell ref="F30:G30"/>
    <mergeCell ref="H30:K30"/>
    <mergeCell ref="L30:N30"/>
    <mergeCell ref="O30:R30"/>
    <mergeCell ref="S30:U30"/>
    <mergeCell ref="W30:X30"/>
    <mergeCell ref="Y30:AB30"/>
    <mergeCell ref="AC30:AE30"/>
    <mergeCell ref="AF30:AI30"/>
    <mergeCell ref="F31:G31"/>
    <mergeCell ref="H31:K31"/>
    <mergeCell ref="L31:N31"/>
    <mergeCell ref="O31:R31"/>
    <mergeCell ref="S31:U31"/>
    <mergeCell ref="W31:X31"/>
    <mergeCell ref="Y31:AB31"/>
    <mergeCell ref="AC31:AE31"/>
    <mergeCell ref="AF31:AI31"/>
    <mergeCell ref="F32:G32"/>
    <mergeCell ref="H32:K32"/>
    <mergeCell ref="L32:N32"/>
    <mergeCell ref="O32:R32"/>
    <mergeCell ref="S32:U32"/>
    <mergeCell ref="W32:X32"/>
    <mergeCell ref="Y32:AB32"/>
    <mergeCell ref="AC32:AE32"/>
    <mergeCell ref="AF32:AI32"/>
    <mergeCell ref="F33:G33"/>
    <mergeCell ref="H33:K33"/>
    <mergeCell ref="L33:N33"/>
    <mergeCell ref="O33:R33"/>
    <mergeCell ref="S33:U33"/>
    <mergeCell ref="W33:X33"/>
    <mergeCell ref="Y33:AB33"/>
    <mergeCell ref="AC33:AE33"/>
    <mergeCell ref="AF33:AI33"/>
    <mergeCell ref="F34:G34"/>
    <mergeCell ref="H34:K34"/>
    <mergeCell ref="L34:N34"/>
    <mergeCell ref="O34:R34"/>
    <mergeCell ref="S34:U34"/>
    <mergeCell ref="W34:X34"/>
    <mergeCell ref="Y34:AB34"/>
    <mergeCell ref="AC34:AE34"/>
    <mergeCell ref="AF34:AI34"/>
    <mergeCell ref="F35:G35"/>
    <mergeCell ref="H35:K35"/>
    <mergeCell ref="L35:N35"/>
    <mergeCell ref="O35:R35"/>
    <mergeCell ref="S35:U35"/>
    <mergeCell ref="W35:X35"/>
    <mergeCell ref="Y35:AB35"/>
    <mergeCell ref="AC35:AE35"/>
    <mergeCell ref="AF35:AI35"/>
    <mergeCell ref="F36:G36"/>
    <mergeCell ref="H36:K36"/>
    <mergeCell ref="L36:N36"/>
    <mergeCell ref="O36:R36"/>
    <mergeCell ref="S36:U36"/>
    <mergeCell ref="W36:X36"/>
    <mergeCell ref="Y36:AB36"/>
    <mergeCell ref="AC36:AE36"/>
    <mergeCell ref="AF36:AI36"/>
    <mergeCell ref="F37:G37"/>
    <mergeCell ref="H37:K37"/>
    <mergeCell ref="L37:N37"/>
    <mergeCell ref="O37:R37"/>
    <mergeCell ref="S37:U37"/>
    <mergeCell ref="W37:X37"/>
    <mergeCell ref="Y37:AB37"/>
    <mergeCell ref="AC37:AE37"/>
    <mergeCell ref="AF37:AI37"/>
    <mergeCell ref="F38:G38"/>
    <mergeCell ref="H38:K38"/>
    <mergeCell ref="L38:N38"/>
    <mergeCell ref="O38:R38"/>
    <mergeCell ref="S38:U38"/>
    <mergeCell ref="AJ39:AL39"/>
    <mergeCell ref="F40:G40"/>
    <mergeCell ref="H40:K40"/>
    <mergeCell ref="L40:N40"/>
    <mergeCell ref="O40:R40"/>
    <mergeCell ref="S40:U40"/>
    <mergeCell ref="W38:X38"/>
    <mergeCell ref="Y38:AB38"/>
    <mergeCell ref="AC38:AE38"/>
    <mergeCell ref="AF38:AI38"/>
    <mergeCell ref="AJ38:AL38"/>
    <mergeCell ref="F39:G39"/>
    <mergeCell ref="H39:K39"/>
    <mergeCell ref="L39:N39"/>
    <mergeCell ref="O39:R39"/>
    <mergeCell ref="S39:U39"/>
    <mergeCell ref="F41:G41"/>
    <mergeCell ref="H41:K41"/>
    <mergeCell ref="L41:N41"/>
    <mergeCell ref="O41:R41"/>
    <mergeCell ref="S41:U41"/>
    <mergeCell ref="W39:X39"/>
    <mergeCell ref="Y39:AB39"/>
    <mergeCell ref="AC39:AE39"/>
    <mergeCell ref="AF39:AI39"/>
    <mergeCell ref="W41:X41"/>
    <mergeCell ref="Y41:AB41"/>
    <mergeCell ref="AC41:AE41"/>
    <mergeCell ref="AF41:AI41"/>
    <mergeCell ref="AJ41:AL41"/>
    <mergeCell ref="W40:X40"/>
    <mergeCell ref="Y40:AB40"/>
    <mergeCell ref="AC40:AE40"/>
    <mergeCell ref="AF40:AI40"/>
    <mergeCell ref="AJ40:AL40"/>
    <mergeCell ref="AJ30:AK30"/>
    <mergeCell ref="AM12:AP12"/>
    <mergeCell ref="AM17:AP17"/>
    <mergeCell ref="AM22:AP22"/>
    <mergeCell ref="AM27:AP27"/>
    <mergeCell ref="AM32:AP32"/>
    <mergeCell ref="AM37:AP37"/>
    <mergeCell ref="AJ37:AL37"/>
    <mergeCell ref="AJ35:AL35"/>
    <mergeCell ref="AJ36:AL36"/>
    <mergeCell ref="AJ33:AL33"/>
    <mergeCell ref="AJ34:AL34"/>
    <mergeCell ref="AJ31:AL31"/>
    <mergeCell ref="AJ32:AL32"/>
    <mergeCell ref="AJ29:AL29"/>
    <mergeCell ref="AJ27:AL27"/>
    <mergeCell ref="AJ28:AL28"/>
    <mergeCell ref="AJ25:AL25"/>
    <mergeCell ref="AM8:AS8"/>
    <mergeCell ref="AM9:AP9"/>
    <mergeCell ref="AQ9:AS9"/>
    <mergeCell ref="AM10:AP10"/>
    <mergeCell ref="AQ10:AS10"/>
    <mergeCell ref="AM11:AP11"/>
    <mergeCell ref="AQ11:AS11"/>
    <mergeCell ref="AQ12:AS12"/>
    <mergeCell ref="AM13:AP13"/>
    <mergeCell ref="AQ13:AS13"/>
    <mergeCell ref="AM14:AP14"/>
    <mergeCell ref="AQ14:AS14"/>
    <mergeCell ref="AM15:AP15"/>
    <mergeCell ref="AQ15:AS15"/>
    <mergeCell ref="AM16:AP16"/>
    <mergeCell ref="AQ16:AS16"/>
    <mergeCell ref="AQ17:AS17"/>
    <mergeCell ref="AM18:AP18"/>
    <mergeCell ref="AQ18:AS18"/>
    <mergeCell ref="AM19:AP19"/>
    <mergeCell ref="AQ19:AS19"/>
    <mergeCell ref="AM20:AP20"/>
    <mergeCell ref="AQ20:AS20"/>
    <mergeCell ref="AM21:AP21"/>
    <mergeCell ref="AQ21:AS21"/>
    <mergeCell ref="AQ22:AS22"/>
    <mergeCell ref="AM23:AP23"/>
    <mergeCell ref="AQ23:AS23"/>
    <mergeCell ref="AM24:AP24"/>
    <mergeCell ref="AQ24:AS24"/>
    <mergeCell ref="AM25:AP25"/>
    <mergeCell ref="AQ25:AS25"/>
    <mergeCell ref="AM26:AP26"/>
    <mergeCell ref="AQ26:AS26"/>
    <mergeCell ref="AQ27:AS27"/>
    <mergeCell ref="AM28:AP28"/>
    <mergeCell ref="AQ28:AS28"/>
    <mergeCell ref="AM29:AP29"/>
    <mergeCell ref="AQ29:AS29"/>
    <mergeCell ref="AM30:AP30"/>
    <mergeCell ref="AQ30:AR30"/>
    <mergeCell ref="AM31:AP31"/>
    <mergeCell ref="AQ31:AS31"/>
    <mergeCell ref="AQ32:AS32"/>
    <mergeCell ref="AM33:AP33"/>
    <mergeCell ref="AQ33:AS33"/>
    <mergeCell ref="AM39:AP39"/>
    <mergeCell ref="AQ39:AS39"/>
    <mergeCell ref="AM40:AP40"/>
    <mergeCell ref="AQ40:AS40"/>
    <mergeCell ref="AM41:AP41"/>
    <mergeCell ref="AQ41:AS41"/>
    <mergeCell ref="AM34:AP34"/>
    <mergeCell ref="AQ34:AS34"/>
    <mergeCell ref="AM35:AP35"/>
    <mergeCell ref="AQ35:AS35"/>
    <mergeCell ref="AM36:AP36"/>
    <mergeCell ref="AQ36:AS36"/>
    <mergeCell ref="AQ37:AS37"/>
    <mergeCell ref="AM38:AP38"/>
    <mergeCell ref="AQ38:AS3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PRESENTACIÓN</vt:lpstr>
      <vt:lpstr>PROBLEMA</vt:lpstr>
      <vt:lpstr>LIBRO RAYADO</vt:lpstr>
      <vt:lpstr>ESQUEMA DE MAYOR</vt:lpstr>
      <vt:lpstr>TARJETA DE ALMACEN</vt:lpstr>
      <vt:lpstr>ESTADO DE RESULTADO</vt:lpstr>
      <vt:lpstr>BALANZA DE COMPROBACIÓN</vt:lpstr>
      <vt:lpstr>BALANCE GENERAL</vt:lpstr>
      <vt:lpstr>HOJA DE TRABAJO</vt:lpstr>
      <vt:lpstr>PÓLIZA DE INGRESO</vt:lpstr>
      <vt:lpstr>PÓLIZA DE EGRESO</vt:lpstr>
      <vt:lpstr>GRAFICA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MELISSA VIANEY GODINEZ REYES</cp:lastModifiedBy>
  <dcterms:created xsi:type="dcterms:W3CDTF">2015-03-09T01:16:01Z</dcterms:created>
  <dcterms:modified xsi:type="dcterms:W3CDTF">2015-05-07T18:32:53Z</dcterms:modified>
</cp:coreProperties>
</file>